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15767\Documents\Signage\"/>
    </mc:Choice>
  </mc:AlternateContent>
  <bookViews>
    <workbookView xWindow="0" yWindow="0" windowWidth="23040" windowHeight="10725"/>
  </bookViews>
  <sheets>
    <sheet name="Price Schedule" sheetId="1" r:id="rId1"/>
    <sheet name="Time Schedule" sheetId="3" r:id="rId2"/>
  </sheets>
  <externalReferences>
    <externalReference r:id="rId3"/>
    <externalReference r:id="rId4"/>
  </externalReferences>
  <definedNames>
    <definedName name="ESCALATION">'[1]ICE Materials Estimate'!$E$70</definedName>
    <definedName name="PriceA1" localSheetId="1">'Time Schedule'!#REF!</definedName>
    <definedName name="PriceA1">'Price Schedule'!$K$4</definedName>
    <definedName name="PriceA2" localSheetId="1">'Time Schedule'!#REF!</definedName>
    <definedName name="PriceA2">'Price Schedule'!$K$5</definedName>
    <definedName name="PriceA3" localSheetId="1">'Time Schedule'!#REF!</definedName>
    <definedName name="PriceA3">'Price Schedule'!$K$6</definedName>
    <definedName name="PriceA4" localSheetId="1">'Time Schedule'!#REF!</definedName>
    <definedName name="PriceA4">'Price Schedule'!$K$7</definedName>
    <definedName name="PriceAR2" localSheetId="1">'Time Schedule'!#REF!</definedName>
    <definedName name="PriceAR2">'Price Schedule'!$K$30</definedName>
    <definedName name="PriceAS1" localSheetId="1">'Time Schedule'!#REF!</definedName>
    <definedName name="PriceAS1">'Price Schedule'!$K$8</definedName>
    <definedName name="PriceAS2" localSheetId="1">'Time Schedule'!#REF!</definedName>
    <definedName name="PriceAS2">'Price Schedule'!$K$9</definedName>
    <definedName name="PriceAS3" localSheetId="1">'Time Schedule'!#REF!</definedName>
    <definedName name="PriceAS3">'Price Schedule'!$K$10</definedName>
    <definedName name="PriceAS4" localSheetId="1">'Time Schedule'!#REF!</definedName>
    <definedName name="PriceAS4">'Price Schedule'!$K$11</definedName>
    <definedName name="PriceB3" localSheetId="1">'Time Schedule'!#REF!</definedName>
    <definedName name="PriceB3">'Price Schedule'!$K$12</definedName>
    <definedName name="PriceB4" localSheetId="1">'Time Schedule'!#REF!</definedName>
    <definedName name="PriceB4">'Price Schedule'!$K$13</definedName>
    <definedName name="PriceBOX" localSheetId="1">'Time Schedule'!#REF!</definedName>
    <definedName name="PriceBOX">'Price Schedule'!#REF!</definedName>
    <definedName name="PriceBR1" localSheetId="1">'Time Schedule'!#REF!</definedName>
    <definedName name="PriceBR1">'Price Schedule'!$K$31</definedName>
    <definedName name="PriceBR2" localSheetId="1">'Time Schedule'!#REF!</definedName>
    <definedName name="PriceBR2">'Price Schedule'!$K$32</definedName>
    <definedName name="PriceCVSAL" localSheetId="1">'Time Schedule'!#REF!</definedName>
    <definedName name="PriceCVSAL">'Price Schedule'!#REF!</definedName>
    <definedName name="PriceH1" localSheetId="1">'Time Schedule'!#REF!</definedName>
    <definedName name="PriceH1">'Price Schedule'!$K$14</definedName>
    <definedName name="PriceH2" localSheetId="1">'Time Schedule'!#REF!</definedName>
    <definedName name="PriceH2">'Price Schedule'!$K$15</definedName>
    <definedName name="PriceH3" localSheetId="1">'Time Schedule'!#REF!</definedName>
    <definedName name="PriceH3">'Price Schedule'!$K$16</definedName>
    <definedName name="PriceH4" localSheetId="1">'Time Schedule'!#REF!</definedName>
    <definedName name="PriceH4">'Price Schedule'!$K$17</definedName>
    <definedName name="PriceM1" localSheetId="1">'Time Schedule'!#REF!</definedName>
    <definedName name="PriceM1">'Price Schedule'!$K$43</definedName>
    <definedName name="PriceM10" localSheetId="1">'Time Schedule'!#REF!</definedName>
    <definedName name="PriceM10">'Price Schedule'!$K$26</definedName>
    <definedName name="PriceM2" localSheetId="1">'Time Schedule'!#REF!</definedName>
    <definedName name="PriceM2">'Price Schedule'!$K$18</definedName>
    <definedName name="PriceM3" localSheetId="1">'Time Schedule'!#REF!</definedName>
    <definedName name="PriceM3">'Price Schedule'!$K$19</definedName>
    <definedName name="PriceM4" localSheetId="1">'Time Schedule'!#REF!</definedName>
    <definedName name="PriceM4">'Price Schedule'!$K$20</definedName>
    <definedName name="PriceM5" localSheetId="1">'Time Schedule'!#REF!</definedName>
    <definedName name="PriceM5">'Price Schedule'!$K$21</definedName>
    <definedName name="PriceM6" localSheetId="1">'Time Schedule'!#REF!</definedName>
    <definedName name="PriceM6">'Price Schedule'!$K$22</definedName>
    <definedName name="PriceM7" localSheetId="1">'Time Schedule'!#REF!</definedName>
    <definedName name="PriceM7">'Price Schedule'!$K$23</definedName>
    <definedName name="PriceM8" localSheetId="1">'Time Schedule'!#REF!</definedName>
    <definedName name="PriceM8">'Price Schedule'!$K$24</definedName>
    <definedName name="PriceM9" localSheetId="1">'Time Schedule'!#REF!</definedName>
    <definedName name="PriceM9">'Price Schedule'!$K$25</definedName>
    <definedName name="PriceMPM1" localSheetId="1">'Time Schedule'!#REF!</definedName>
    <definedName name="PriceMPM1">'Price Schedule'!$K$46</definedName>
    <definedName name="PriceMPM2" localSheetId="1">'Time Schedule'!#REF!</definedName>
    <definedName name="PriceMPM2">'Price Schedule'!$K$47</definedName>
    <definedName name="PriceMPM3" localSheetId="1">'Time Schedule'!#REF!</definedName>
    <definedName name="PriceMPM3">'Price Schedule'!$K$48</definedName>
    <definedName name="PriceMPM4" localSheetId="1">'Time Schedule'!#REF!</definedName>
    <definedName name="PriceMPM4">'Price Schedule'!$K$49</definedName>
    <definedName name="PriceN1" localSheetId="1">'Time Schedule'!#REF!</definedName>
    <definedName name="PriceN1">'Price Schedule'!$K$39</definedName>
    <definedName name="PriceN3" localSheetId="1">'Time Schedule'!#REF!</definedName>
    <definedName name="PriceN3">'Price Schedule'!$K$40</definedName>
    <definedName name="PriceN4" localSheetId="1">'Time Schedule'!#REF!</definedName>
    <definedName name="PriceN4">'Price Schedule'!$K$41</definedName>
    <definedName name="PricePMOL" localSheetId="1">'Time Schedule'!#REF!</definedName>
    <definedName name="PricePMOL">'Price Schedule'!$K$34</definedName>
    <definedName name="PricePMSAL1" localSheetId="1">'Time Schedule'!#REF!</definedName>
    <definedName name="PricePMSAL1">'Price Schedule'!$K$55</definedName>
    <definedName name="PricePMSAL2" localSheetId="1">'Time Schedule'!#REF!</definedName>
    <definedName name="PricePMSAL2">'Price Schedule'!$K$35</definedName>
    <definedName name="PricePPM1" localSheetId="1">'Time Schedule'!#REF!</definedName>
    <definedName name="PricePPM1">'Price Schedule'!$K$56</definedName>
    <definedName name="PricePPM1d" localSheetId="1">'Time Schedule'!#REF!</definedName>
    <definedName name="PricePPM1d">'Price Schedule'!$K$36</definedName>
    <definedName name="PricePPM2" localSheetId="1">'Time Schedule'!#REF!</definedName>
    <definedName name="PricePPM2">'Price Schedule'!$K$57</definedName>
    <definedName name="PricePPM2d" localSheetId="1">'Time Schedule'!#REF!</definedName>
    <definedName name="PricePPM2d">'Price Schedule'!$K$44</definedName>
    <definedName name="PricePPM3" localSheetId="1">'Time Schedule'!#REF!</definedName>
    <definedName name="PricePPM3">'Price Schedule'!$K$37</definedName>
    <definedName name="PricePPM4" localSheetId="1">'Time Schedule'!#REF!</definedName>
    <definedName name="PricePPM4">'Price Schedule'!$K$27</definedName>
    <definedName name="PricePPM5" localSheetId="1">'Time Schedule'!#REF!</definedName>
    <definedName name="PricePPM5">'Price Schedule'!$K$28</definedName>
    <definedName name="PricePPM6" localSheetId="1">'Time Schedule'!#REF!</definedName>
    <definedName name="PricePPM6">'Price Schedule'!$K$50</definedName>
    <definedName name="PricePPM7" localSheetId="1">'Time Schedule'!#REF!</definedName>
    <definedName name="PricePPM7">'Price Schedule'!$K$51</definedName>
    <definedName name="PricePPM8" localSheetId="1">'Time Schedule'!#REF!</definedName>
    <definedName name="PricePPM8">'Price Schedule'!$K$52</definedName>
    <definedName name="PricePPM9" localSheetId="1">'Time Schedule'!#REF!</definedName>
    <definedName name="PricePPM9">'Price Schedule'!$K$53</definedName>
    <definedName name="SIGN_TYPES">'[2]PE Matls Est Detail'!$F$4:$L$106</definedName>
    <definedName name="TypeA1" localSheetId="1">'Time Schedule'!#REF!</definedName>
    <definedName name="TypeA1">'Price Schedule'!$K$4</definedName>
    <definedName name="TypeA2" localSheetId="1">'Time Schedule'!#REF!</definedName>
    <definedName name="TypeA2">'Price Schedule'!$K$5</definedName>
    <definedName name="TypeA3" localSheetId="1">'Time Schedule'!#REF!</definedName>
    <definedName name="TypeA3">'Price Schedule'!$K$6</definedName>
    <definedName name="TypeA4" localSheetId="1">'Time Schedule'!#REF!</definedName>
    <definedName name="TypeA4">'Price Schedule'!$K$7</definedName>
    <definedName name="TypeAS1" localSheetId="1">'Time Schedule'!#REF!</definedName>
    <definedName name="TypeAS1">'Price Schedule'!$K$8</definedName>
    <definedName name="TypeAS2" localSheetId="1">'Time Schedule'!#REF!</definedName>
    <definedName name="TypeAS2">'Price Schedule'!$K$9</definedName>
    <definedName name="TypeAS3" localSheetId="1">'Time Schedule'!#REF!</definedName>
    <definedName name="TypeAS3">'Price Schedule'!$K$10</definedName>
    <definedName name="TypeAS4" localSheetId="1">'Time Schedule'!#REF!</definedName>
    <definedName name="TypeAS4">'Price Schedule'!$K$11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 l="1"/>
  <c r="D25" i="3" l="1"/>
  <c r="I4" i="3"/>
  <c r="I5" i="3" s="1"/>
  <c r="I6" i="3" s="1"/>
  <c r="I7" i="3" s="1"/>
  <c r="I8" i="3" s="1"/>
  <c r="I9" i="3" s="1"/>
  <c r="I10" i="3" s="1"/>
  <c r="K80" i="1" l="1"/>
  <c r="K79" i="1"/>
  <c r="K77" i="1"/>
  <c r="K76" i="1"/>
  <c r="K75" i="1"/>
  <c r="K74" i="1"/>
  <c r="C68" i="1" l="1"/>
  <c r="J57" i="1"/>
  <c r="L57" i="1" s="1"/>
  <c r="J56" i="1"/>
  <c r="L56" i="1" s="1"/>
  <c r="J55" i="1"/>
  <c r="L55" i="1" s="1"/>
  <c r="I54" i="1"/>
  <c r="H54" i="1"/>
  <c r="G54" i="1"/>
  <c r="F54" i="1"/>
  <c r="E54" i="1"/>
  <c r="D54" i="1"/>
  <c r="C54" i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I45" i="1"/>
  <c r="H45" i="1"/>
  <c r="G45" i="1"/>
  <c r="F45" i="1"/>
  <c r="E45" i="1"/>
  <c r="D45" i="1"/>
  <c r="C45" i="1"/>
  <c r="J44" i="1"/>
  <c r="L44" i="1" s="1"/>
  <c r="J43" i="1"/>
  <c r="L43" i="1" s="1"/>
  <c r="M42" i="1" s="1"/>
  <c r="I42" i="1"/>
  <c r="H42" i="1"/>
  <c r="G42" i="1"/>
  <c r="F42" i="1"/>
  <c r="E42" i="1"/>
  <c r="D42" i="1"/>
  <c r="C42" i="1"/>
  <c r="J41" i="1"/>
  <c r="L41" i="1" s="1"/>
  <c r="J40" i="1"/>
  <c r="L40" i="1" s="1"/>
  <c r="J39" i="1"/>
  <c r="L39" i="1" s="1"/>
  <c r="I38" i="1"/>
  <c r="H38" i="1"/>
  <c r="G38" i="1"/>
  <c r="F38" i="1"/>
  <c r="E38" i="1"/>
  <c r="D38" i="1"/>
  <c r="C38" i="1"/>
  <c r="J37" i="1"/>
  <c r="L37" i="1" s="1"/>
  <c r="J36" i="1"/>
  <c r="L36" i="1" s="1"/>
  <c r="J35" i="1"/>
  <c r="L35" i="1" s="1"/>
  <c r="J34" i="1"/>
  <c r="L34" i="1" s="1"/>
  <c r="I33" i="1"/>
  <c r="H33" i="1"/>
  <c r="G33" i="1"/>
  <c r="F33" i="1"/>
  <c r="E33" i="1"/>
  <c r="D33" i="1"/>
  <c r="C33" i="1"/>
  <c r="J32" i="1"/>
  <c r="L32" i="1" s="1"/>
  <c r="J31" i="1"/>
  <c r="L31" i="1" s="1"/>
  <c r="J30" i="1"/>
  <c r="L30" i="1" s="1"/>
  <c r="I29" i="1"/>
  <c r="H29" i="1"/>
  <c r="G29" i="1"/>
  <c r="F29" i="1"/>
  <c r="E29" i="1"/>
  <c r="D29" i="1"/>
  <c r="C29" i="1"/>
  <c r="J28" i="1"/>
  <c r="L28" i="1" s="1"/>
  <c r="J27" i="1"/>
  <c r="L27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26" i="1"/>
  <c r="L26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I3" i="1"/>
  <c r="H3" i="1"/>
  <c r="G3" i="1"/>
  <c r="F3" i="1"/>
  <c r="E3" i="1"/>
  <c r="D3" i="1"/>
  <c r="C3" i="1"/>
  <c r="H58" i="1" l="1"/>
  <c r="M38" i="1"/>
  <c r="M29" i="1"/>
  <c r="E58" i="1"/>
  <c r="F58" i="1"/>
  <c r="C58" i="1"/>
  <c r="D58" i="1"/>
  <c r="J45" i="1"/>
  <c r="G58" i="1"/>
  <c r="J42" i="1"/>
  <c r="J33" i="1"/>
  <c r="I58" i="1"/>
  <c r="J54" i="1"/>
  <c r="J38" i="1"/>
  <c r="L58" i="1"/>
  <c r="M3" i="1"/>
  <c r="M33" i="1"/>
  <c r="M45" i="1"/>
  <c r="M54" i="1"/>
  <c r="J3" i="1"/>
  <c r="J29" i="1"/>
  <c r="J58" i="1" l="1"/>
  <c r="E67" i="1"/>
  <c r="E66" i="1"/>
  <c r="E63" i="1"/>
  <c r="E65" i="1"/>
  <c r="E64" i="1"/>
  <c r="E62" i="1"/>
  <c r="E68" i="1" l="1"/>
</calcChain>
</file>

<file path=xl/sharedStrings.xml><?xml version="1.0" encoding="utf-8"?>
<sst xmlns="http://schemas.openxmlformats.org/spreadsheetml/2006/main" count="131" uniqueCount="109">
  <si>
    <t>Sign Types</t>
  </si>
  <si>
    <t>Projected Qty by Location</t>
  </si>
  <si>
    <t>Total Qty</t>
  </si>
  <si>
    <t>Vendor's Proposed Unit Price</t>
  </si>
  <si>
    <t>Vendor's Proposed Price Extension</t>
  </si>
  <si>
    <t>Price Proposal Totals</t>
  </si>
  <si>
    <t>A01</t>
  </si>
  <si>
    <t>C01</t>
  </si>
  <si>
    <t>C04</t>
  </si>
  <si>
    <t>C05</t>
  </si>
  <si>
    <t>D03</t>
  </si>
  <si>
    <t>D04</t>
  </si>
  <si>
    <t>D08</t>
  </si>
  <si>
    <t>Directional w/ rail dots</t>
  </si>
  <si>
    <t>A.1</t>
  </si>
  <si>
    <t>A.2</t>
  </si>
  <si>
    <t>A.3</t>
  </si>
  <si>
    <t>A.4</t>
  </si>
  <si>
    <t>AS.1</t>
  </si>
  <si>
    <t>AS.2</t>
  </si>
  <si>
    <t>AS.3</t>
  </si>
  <si>
    <t>AS.4</t>
  </si>
  <si>
    <t>B.3</t>
  </si>
  <si>
    <t>B.4</t>
  </si>
  <si>
    <t>H.1</t>
  </si>
  <si>
    <t>H.2</t>
  </si>
  <si>
    <t>H.3</t>
  </si>
  <si>
    <t>H.4</t>
  </si>
  <si>
    <t>M.10</t>
  </si>
  <si>
    <t>M.2</t>
  </si>
  <si>
    <t>M.3</t>
  </si>
  <si>
    <t>M.4</t>
  </si>
  <si>
    <t>M.5</t>
  </si>
  <si>
    <t>M.6</t>
  </si>
  <si>
    <t>M.7</t>
  </si>
  <si>
    <t>M.8</t>
  </si>
  <si>
    <t>M.9</t>
  </si>
  <si>
    <t>PPM4</t>
  </si>
  <si>
    <t>PPM5</t>
  </si>
  <si>
    <t>Directional w/ rail dots &amp; custom cut-out</t>
  </si>
  <si>
    <t>AR.2</t>
  </si>
  <si>
    <t>BR.1</t>
  </si>
  <si>
    <t>BR.2</t>
  </si>
  <si>
    <t>Multiple rail dot</t>
  </si>
  <si>
    <t>PMOL</t>
  </si>
  <si>
    <t>PMSAL2</t>
  </si>
  <si>
    <t>PPM1</t>
  </si>
  <si>
    <t>PPM3</t>
  </si>
  <si>
    <t>SAL + rail dots</t>
  </si>
  <si>
    <t>N.1</t>
  </si>
  <si>
    <t>N.3</t>
  </si>
  <si>
    <t>N.4</t>
  </si>
  <si>
    <t>Single rail dot</t>
  </si>
  <si>
    <t>M.1</t>
  </si>
  <si>
    <t>PPM2</t>
  </si>
  <si>
    <t>VSAL and directional w/rail dots</t>
  </si>
  <si>
    <t>MPM1</t>
  </si>
  <si>
    <t>MPM2</t>
  </si>
  <si>
    <t>MPM3</t>
  </si>
  <si>
    <t>MPM4</t>
  </si>
  <si>
    <t>PPM6</t>
  </si>
  <si>
    <t>PPM7</t>
  </si>
  <si>
    <t>PPM8</t>
  </si>
  <si>
    <t>PPM9</t>
  </si>
  <si>
    <t>VSAL w/rail dot</t>
  </si>
  <si>
    <t>PMSAL1</t>
  </si>
  <si>
    <t>Grand Total</t>
  </si>
  <si>
    <t>Payment Milestones for Deliverables</t>
  </si>
  <si>
    <t>% of Unit Value</t>
  </si>
  <si>
    <t xml:space="preserve">Contractor Proposal </t>
  </si>
  <si>
    <t>Contractor's Comments</t>
  </si>
  <si>
    <t>Production Ready Print Files</t>
  </si>
  <si>
    <t>First Article Inspections</t>
  </si>
  <si>
    <t>In Shop Approval of Fabricated Signs</t>
  </si>
  <si>
    <t>Delivery To Client</t>
  </si>
  <si>
    <t>List of Station Location Codes</t>
  </si>
  <si>
    <t>Metro Center - Lower Level</t>
  </si>
  <si>
    <t>Metro Center - Upper Level</t>
  </si>
  <si>
    <t>Rosslyn</t>
  </si>
  <si>
    <t>Foggy Bottom</t>
  </si>
  <si>
    <t>L'Enfant Plaza</t>
  </si>
  <si>
    <t>Federal Center</t>
  </si>
  <si>
    <t>Stadium Armory</t>
  </si>
  <si>
    <t>Upon Approval of Shop drawings, 
QC Samples &amp; Material Certifications</t>
  </si>
  <si>
    <t>Contractor Concurrence 
or Proposal*</t>
  </si>
  <si>
    <t>Material Deposit for First Articles*</t>
  </si>
  <si>
    <t>PPM1-disc overlay</t>
  </si>
  <si>
    <t>PPM2-disc overlay</t>
  </si>
  <si>
    <t>*All pricing is based on unit prices, but will be paid in milestones. Vendors shall concur with percentages for milestones, including material deposits, or provide alternate percentages with their proposal.</t>
  </si>
  <si>
    <t xml:space="preserve"> Value by Location</t>
  </si>
  <si>
    <t>Extension of Proposal</t>
  </si>
  <si>
    <t>Contractor's Proposed Performance Schedule</t>
  </si>
  <si>
    <t>Calendar Days</t>
  </si>
  <si>
    <t>Days from NTP</t>
  </si>
  <si>
    <t xml:space="preserve">Activity </t>
  </si>
  <si>
    <t>From NTP</t>
  </si>
  <si>
    <t>1.      Produce shop drawings and quality control samples</t>
  </si>
  <si>
    <t>2.      WMATA Submittal Reviews</t>
  </si>
  <si>
    <t>3.      Produce production ready print files</t>
  </si>
  <si>
    <t>4.      Comment resolution on all submittals and invoice for prototype material deposit</t>
  </si>
  <si>
    <t>5.      Produce Prototype Signs for Factory Inspection</t>
  </si>
  <si>
    <t>7.      Fabricate Balance of Order to Final Factory Acceptance Inspection</t>
  </si>
  <si>
    <t>8.      Pack Order and Ship to WMATA.</t>
  </si>
  <si>
    <t>Vendor Proposal</t>
  </si>
  <si>
    <t>6.      WMATA Factory Inspection &amp; Approval of Prototype Signs*  
         (scheduled at conclusion of prototype fabrication period.)</t>
  </si>
  <si>
    <t>ADDITIONAL VENDOR COMMENTS: (Vendors may attach a proposed project schedule for evaluation.)</t>
  </si>
  <si>
    <t>Station Code</t>
  </si>
  <si>
    <t>Total Piece Count</t>
  </si>
  <si>
    <t>Piece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</si>
</sst>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\ &quot;day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44" fontId="2" fillId="2" borderId="8" xfId="1" applyFont="1" applyFill="1" applyBorder="1"/>
    <xf numFmtId="44" fontId="2" fillId="2" borderId="9" xfId="1" applyFont="1" applyFill="1" applyBorder="1"/>
    <xf numFmtId="0" fontId="2" fillId="0" borderId="0" xfId="0" applyFont="1"/>
    <xf numFmtId="0" fontId="0" fillId="0" borderId="1" xfId="0" applyBorder="1" applyAlignment="1">
      <alignment horizontal="left" indent="2"/>
    </xf>
    <xf numFmtId="0" fontId="0" fillId="0" borderId="2" xfId="0" applyBorder="1" applyAlignment="1">
      <alignment horizontal="center"/>
    </xf>
    <xf numFmtId="44" fontId="0" fillId="3" borderId="2" xfId="1" applyFont="1" applyFill="1" applyBorder="1" applyProtection="1">
      <protection locked="0"/>
    </xf>
    <xf numFmtId="44" fontId="2" fillId="0" borderId="2" xfId="1" applyFont="1" applyBorder="1"/>
    <xf numFmtId="0" fontId="0" fillId="0" borderId="10" xfId="0" applyBorder="1"/>
    <xf numFmtId="0" fontId="0" fillId="0" borderId="4" xfId="0" applyBorder="1" applyAlignment="1">
      <alignment horizontal="left" indent="2"/>
    </xf>
    <xf numFmtId="0" fontId="0" fillId="0" borderId="5" xfId="0" applyBorder="1" applyAlignment="1">
      <alignment horizontal="center"/>
    </xf>
    <xf numFmtId="44" fontId="0" fillId="3" borderId="5" xfId="1" applyFont="1" applyFill="1" applyBorder="1" applyProtection="1">
      <protection locked="0"/>
    </xf>
    <xf numFmtId="44" fontId="2" fillId="0" borderId="5" xfId="1" applyFont="1" applyBorder="1"/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center"/>
    </xf>
    <xf numFmtId="44" fontId="0" fillId="3" borderId="12" xfId="1" applyFont="1" applyFill="1" applyBorder="1" applyProtection="1">
      <protection locked="0"/>
    </xf>
    <xf numFmtId="44" fontId="2" fillId="0" borderId="12" xfId="1" applyFont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44" fontId="2" fillId="2" borderId="14" xfId="1" applyFont="1" applyFill="1" applyBorder="1"/>
    <xf numFmtId="44" fontId="2" fillId="2" borderId="15" xfId="1" applyFont="1" applyFill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4" fontId="0" fillId="0" borderId="0" xfId="1" applyFont="1"/>
    <xf numFmtId="0" fontId="2" fillId="2" borderId="13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indent="2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4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0" xfId="0" applyAlignment="1">
      <alignment wrapText="1"/>
    </xf>
    <xf numFmtId="44" fontId="2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3" borderId="5" xfId="1" applyNumberFormat="1" applyFont="1" applyFill="1" applyBorder="1" applyAlignment="1">
      <alignment horizontal="center"/>
    </xf>
    <xf numFmtId="164" fontId="0" fillId="3" borderId="20" xfId="1" applyNumberFormat="1" applyFont="1" applyFill="1" applyBorder="1" applyAlignment="1">
      <alignment horizontal="center"/>
    </xf>
    <xf numFmtId="44" fontId="2" fillId="4" borderId="12" xfId="1" applyFont="1" applyFill="1" applyBorder="1"/>
    <xf numFmtId="44" fontId="2" fillId="4" borderId="41" xfId="1" applyFont="1" applyFill="1" applyBorder="1"/>
    <xf numFmtId="164" fontId="0" fillId="3" borderId="42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center"/>
    </xf>
    <xf numFmtId="164" fontId="0" fillId="3" borderId="41" xfId="1" applyNumberFormat="1" applyFont="1" applyFill="1" applyBorder="1" applyAlignment="1">
      <alignment horizontal="center"/>
    </xf>
    <xf numFmtId="164" fontId="0" fillId="3" borderId="36" xfId="1" applyNumberFormat="1" applyFont="1" applyFill="1" applyBorder="1" applyAlignment="1" applyProtection="1">
      <alignment horizontal="center"/>
      <protection locked="0"/>
    </xf>
    <xf numFmtId="164" fontId="0" fillId="3" borderId="43" xfId="1" applyNumberFormat="1" applyFont="1" applyFill="1" applyBorder="1" applyAlignment="1" applyProtection="1">
      <alignment horizontal="center"/>
      <protection locked="0"/>
    </xf>
    <xf numFmtId="164" fontId="0" fillId="3" borderId="0" xfId="1" applyNumberFormat="1" applyFont="1" applyFill="1" applyBorder="1" applyAlignment="1" applyProtection="1">
      <alignment horizontal="center"/>
      <protection locked="0"/>
    </xf>
    <xf numFmtId="164" fontId="0" fillId="3" borderId="10" xfId="1" applyNumberFormat="1" applyFont="1" applyFill="1" applyBorder="1" applyAlignment="1" applyProtection="1">
      <alignment horizontal="center"/>
      <protection locked="0"/>
    </xf>
    <xf numFmtId="164" fontId="0" fillId="3" borderId="39" xfId="1" applyNumberFormat="1" applyFont="1" applyFill="1" applyBorder="1" applyAlignment="1" applyProtection="1">
      <alignment horizontal="center"/>
      <protection locked="0"/>
    </xf>
    <xf numFmtId="164" fontId="0" fillId="3" borderId="45" xfId="1" applyNumberFormat="1" applyFont="1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protection locked="0"/>
    </xf>
    <xf numFmtId="0" fontId="0" fillId="3" borderId="36" xfId="0" applyFill="1" applyBorder="1" applyAlignment="1" applyProtection="1">
      <alignment wrapText="1"/>
      <protection locked="0"/>
    </xf>
    <xf numFmtId="0" fontId="0" fillId="3" borderId="44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38" xfId="0" applyFill="1" applyBorder="1" applyAlignment="1" applyProtection="1">
      <alignment wrapText="1"/>
      <protection locked="0"/>
    </xf>
    <xf numFmtId="0" fontId="0" fillId="3" borderId="39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9" fontId="0" fillId="3" borderId="5" xfId="0" applyNumberFormat="1" applyFill="1" applyBorder="1" applyAlignment="1" applyProtection="1">
      <alignment horizontal="center"/>
      <protection locked="0"/>
    </xf>
    <xf numFmtId="9" fontId="0" fillId="3" borderId="24" xfId="0" applyNumberFormat="1" applyFill="1" applyBorder="1" applyAlignment="1" applyProtection="1">
      <alignment horizontal="center"/>
      <protection locked="0"/>
    </xf>
    <xf numFmtId="44" fontId="0" fillId="3" borderId="24" xfId="1" applyFont="1" applyFill="1" applyBorder="1" applyProtection="1">
      <protection locked="0"/>
    </xf>
    <xf numFmtId="44" fontId="0" fillId="3" borderId="25" xfId="1" applyFont="1" applyFill="1" applyBorder="1" applyProtection="1">
      <protection locked="0"/>
    </xf>
    <xf numFmtId="44" fontId="0" fillId="3" borderId="26" xfId="1" applyFont="1" applyFill="1" applyBorder="1" applyProtection="1">
      <protection locked="0"/>
    </xf>
    <xf numFmtId="9" fontId="0" fillId="0" borderId="14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16" xfId="1" applyFont="1" applyBorder="1"/>
    <xf numFmtId="44" fontId="0" fillId="0" borderId="17" xfId="1" applyFont="1" applyBorder="1"/>
    <xf numFmtId="44" fontId="0" fillId="0" borderId="18" xfId="1" applyFont="1" applyBorder="1"/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44" fontId="0" fillId="0" borderId="29" xfId="0" applyNumberFormat="1" applyBorder="1" applyAlignment="1">
      <alignment horizontal="center"/>
    </xf>
    <xf numFmtId="44" fontId="0" fillId="0" borderId="30" xfId="0" applyNumberFormat="1" applyBorder="1" applyAlignment="1">
      <alignment horizontal="center"/>
    </xf>
    <xf numFmtId="44" fontId="0" fillId="0" borderId="31" xfId="0" applyNumberFormat="1" applyBorder="1" applyAlignment="1">
      <alignment horizontal="center"/>
    </xf>
    <xf numFmtId="9" fontId="0" fillId="3" borderId="28" xfId="0" applyNumberFormat="1" applyFill="1" applyBorder="1" applyAlignment="1" applyProtection="1">
      <alignment horizontal="center"/>
      <protection locked="0"/>
    </xf>
    <xf numFmtId="9" fontId="0" fillId="3" borderId="29" xfId="0" applyNumberFormat="1" applyFill="1" applyBorder="1" applyAlignment="1" applyProtection="1">
      <alignment horizontal="center"/>
      <protection locked="0"/>
    </xf>
    <xf numFmtId="44" fontId="0" fillId="3" borderId="32" xfId="1" applyFont="1" applyFill="1" applyBorder="1" applyProtection="1">
      <protection locked="0"/>
    </xf>
    <xf numFmtId="44" fontId="0" fillId="3" borderId="33" xfId="1" applyFont="1" applyFill="1" applyBorder="1" applyProtection="1">
      <protection locked="0"/>
    </xf>
    <xf numFmtId="44" fontId="0" fillId="3" borderId="34" xfId="1" applyFont="1" applyFill="1" applyBorder="1" applyProtection="1">
      <protection locked="0"/>
    </xf>
    <xf numFmtId="44" fontId="0" fillId="0" borderId="24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9" fontId="0" fillId="3" borderId="24" xfId="0" applyNumberFormat="1" applyFill="1" applyBorder="1" applyAlignment="1" applyProtection="1">
      <alignment horizontal="center" vertical="center"/>
      <protection locked="0"/>
    </xf>
    <xf numFmtId="44" fontId="0" fillId="3" borderId="24" xfId="1" applyFont="1" applyFill="1" applyBorder="1" applyAlignment="1" applyProtection="1">
      <alignment vertical="center"/>
      <protection locked="0"/>
    </xf>
    <xf numFmtId="44" fontId="0" fillId="3" borderId="25" xfId="1" applyFont="1" applyFill="1" applyBorder="1" applyAlignment="1" applyProtection="1">
      <alignment vertical="center"/>
      <protection locked="0"/>
    </xf>
    <xf numFmtId="44" fontId="0" fillId="3" borderId="26" xfId="1" applyFont="1" applyFill="1" applyBorder="1" applyAlignment="1" applyProtection="1">
      <alignment vertical="center"/>
      <protection locked="0"/>
    </xf>
    <xf numFmtId="44" fontId="2" fillId="0" borderId="3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9" fontId="0" fillId="0" borderId="5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indent="3"/>
    </xf>
    <xf numFmtId="0" fontId="0" fillId="4" borderId="36" xfId="0" applyFill="1" applyBorder="1" applyAlignment="1">
      <alignment horizontal="left" vertical="center" indent="3"/>
    </xf>
    <xf numFmtId="0" fontId="0" fillId="4" borderId="37" xfId="0" applyFill="1" applyBorder="1" applyAlignment="1">
      <alignment horizontal="left" vertical="center" indent="3"/>
    </xf>
    <xf numFmtId="0" fontId="0" fillId="4" borderId="38" xfId="0" applyFill="1" applyBorder="1" applyAlignment="1">
      <alignment horizontal="left" vertical="center" indent="3"/>
    </xf>
    <xf numFmtId="0" fontId="0" fillId="4" borderId="39" xfId="0" applyFill="1" applyBorder="1" applyAlignment="1">
      <alignment horizontal="left" vertical="center" indent="3"/>
    </xf>
    <xf numFmtId="0" fontId="0" fillId="4" borderId="40" xfId="0" applyFill="1" applyBorder="1" applyAlignment="1">
      <alignment horizontal="left" vertical="center" indent="3"/>
    </xf>
    <xf numFmtId="44" fontId="2" fillId="4" borderId="21" xfId="1" applyFont="1" applyFill="1" applyBorder="1" applyAlignment="1">
      <alignment horizontal="center"/>
    </xf>
    <xf numFmtId="44" fontId="2" fillId="4" borderId="22" xfId="1" applyFont="1" applyFill="1" applyBorder="1" applyAlignment="1">
      <alignment horizontal="center"/>
    </xf>
    <xf numFmtId="44" fontId="2" fillId="4" borderId="23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64" fontId="0" fillId="0" borderId="20" xfId="1" applyNumberFormat="1" applyFont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164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mata.com/Users/e014841/OneDrive%20-%20WMATA/Phase_1-Signage/Final%20PE%20Signage/Procurement/ICE/ICE%20BACK%20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mata.com/Users/e014841/OneDrive%20-%20WMATA/Phase%201%20Signage/PorcEnamelBudgets/PE%20MATERIALS%20ESTIMATE-2015%20SCOPEr2-UPDATE%2009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 FORMAT"/>
      <sheetName val="ICE Materials Estimate"/>
      <sheetName val="2014 PE Matls Est Detail"/>
      <sheetName val="Sheet1"/>
      <sheetName val="Price Schedule"/>
    </sheetNames>
    <sheetDataSet>
      <sheetData sheetId="0"/>
      <sheetData sheetId="1">
        <row r="70">
          <cell r="E70">
            <v>1.037725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ORIG EST"/>
      <sheetName val="PE PROCUREMENT ESTIMATE"/>
      <sheetName val="PE Matls Est Detail"/>
      <sheetName val="Sign Type Summary"/>
      <sheetName val="Sheet3"/>
      <sheetName val="SL UPDATES BUDGET ESTIMATE"/>
      <sheetName val="PM Plan projections"/>
      <sheetName val="SL Budget Estimate-PE Mat'ls"/>
      <sheetName val="PE SIGN COUNT BY LOCATION"/>
      <sheetName val="Porcelain Enamel Sign Counts"/>
    </sheetNames>
    <sheetDataSet>
      <sheetData sheetId="0"/>
      <sheetData sheetId="1"/>
      <sheetData sheetId="2">
        <row r="4">
          <cell r="F4" t="str">
            <v>A.3</v>
          </cell>
          <cell r="G4" t="str">
            <v>14 ga. steel panel w/ baked-in porcelain enamel graphics</v>
          </cell>
          <cell r="H4" t="str">
            <v>Directional w/ rail dots</v>
          </cell>
          <cell r="I4">
            <v>6</v>
          </cell>
          <cell r="J4">
            <v>48</v>
          </cell>
          <cell r="K4">
            <v>23.5</v>
          </cell>
          <cell r="L4">
            <v>7.833333333333333</v>
          </cell>
        </row>
        <row r="5">
          <cell r="F5" t="str">
            <v>A.4</v>
          </cell>
          <cell r="G5" t="str">
            <v>14 ga. steel panel w/ baked-in porcelain enamel graphics</v>
          </cell>
          <cell r="H5" t="str">
            <v>Directional w/ rail dots</v>
          </cell>
          <cell r="I5">
            <v>6</v>
          </cell>
          <cell r="J5">
            <v>48</v>
          </cell>
          <cell r="K5">
            <v>23.5</v>
          </cell>
          <cell r="L5">
            <v>7.833333333333333</v>
          </cell>
        </row>
        <row r="6">
          <cell r="F6" t="str">
            <v>C.1</v>
          </cell>
          <cell r="G6" t="str">
            <v>14 ga. steel panel w/ baked porcelain enamel - Blank</v>
          </cell>
          <cell r="H6" t="str">
            <v>Blank-off panel</v>
          </cell>
          <cell r="I6">
            <v>1</v>
          </cell>
          <cell r="J6">
            <v>57</v>
          </cell>
          <cell r="K6">
            <v>23.5</v>
          </cell>
          <cell r="L6">
            <v>9.3020833333333339</v>
          </cell>
        </row>
        <row r="7">
          <cell r="F7" t="str">
            <v>C.2</v>
          </cell>
          <cell r="G7" t="str">
            <v>14 ga. steel panel w/ baked porcelain enamel - Blank</v>
          </cell>
          <cell r="H7" t="str">
            <v>Blank-off panel</v>
          </cell>
          <cell r="I7">
            <v>1</v>
          </cell>
          <cell r="J7">
            <v>60</v>
          </cell>
          <cell r="K7">
            <v>23.5</v>
          </cell>
          <cell r="L7">
            <v>9.7916666666666661</v>
          </cell>
        </row>
        <row r="8">
          <cell r="F8" t="str">
            <v>C.3</v>
          </cell>
          <cell r="G8" t="str">
            <v>14 ga. steel panel w/ baked porcelain enamel - Blank</v>
          </cell>
          <cell r="H8" t="str">
            <v>Blank-off panel</v>
          </cell>
          <cell r="I8">
            <v>1</v>
          </cell>
          <cell r="J8">
            <v>20</v>
          </cell>
          <cell r="K8">
            <v>16</v>
          </cell>
          <cell r="L8">
            <v>2.2222222222222223</v>
          </cell>
        </row>
        <row r="9">
          <cell r="F9" t="str">
            <v>D.1</v>
          </cell>
          <cell r="G9" t="str">
            <v>14 ga. steel panel w/ baked-in porcelain enamel graphics</v>
          </cell>
          <cell r="H9" t="str">
            <v>ADA / Elev. Directional</v>
          </cell>
          <cell r="I9">
            <v>3</v>
          </cell>
          <cell r="J9">
            <v>21</v>
          </cell>
          <cell r="K9">
            <v>7</v>
          </cell>
          <cell r="L9">
            <v>1.0208333333333333</v>
          </cell>
        </row>
        <row r="10">
          <cell r="F10" t="str">
            <v>D.2</v>
          </cell>
          <cell r="G10" t="str">
            <v>14 ga. steel panel w/ baked-in porcelain enamel graphics</v>
          </cell>
          <cell r="H10" t="str">
            <v>ADA / Elev. Directional</v>
          </cell>
          <cell r="I10">
            <v>3</v>
          </cell>
          <cell r="J10">
            <v>21</v>
          </cell>
          <cell r="K10">
            <v>7</v>
          </cell>
          <cell r="L10">
            <v>1.0208333333333333</v>
          </cell>
        </row>
        <row r="11">
          <cell r="F11" t="str">
            <v>E.1</v>
          </cell>
          <cell r="G11" t="str">
            <v>14 ga. steel panel w/ baked-in porcelain enamel graphics</v>
          </cell>
          <cell r="H11" t="str">
            <v>HELP</v>
          </cell>
          <cell r="I11">
            <v>2</v>
          </cell>
          <cell r="J11">
            <v>4.25</v>
          </cell>
          <cell r="K11">
            <v>11</v>
          </cell>
          <cell r="L11">
            <v>0.32465277777777779</v>
          </cell>
        </row>
        <row r="12">
          <cell r="F12" t="str">
            <v>AS.1</v>
          </cell>
          <cell r="G12" t="str">
            <v>14 ga. steel panel w/ baked-in porcelain enamel graphics</v>
          </cell>
          <cell r="H12" t="str">
            <v>Directional w/ rail dots</v>
          </cell>
          <cell r="I12">
            <v>6</v>
          </cell>
          <cell r="J12">
            <v>60</v>
          </cell>
          <cell r="K12">
            <v>23.5</v>
          </cell>
          <cell r="L12">
            <v>9.7916666666666661</v>
          </cell>
        </row>
        <row r="13">
          <cell r="F13" t="str">
            <v>AS.2</v>
          </cell>
          <cell r="G13" t="str">
            <v>14 ga. steel panel w/ baked-in porcelain enamel graphics</v>
          </cell>
          <cell r="H13" t="str">
            <v>Directional w/ rail dots</v>
          </cell>
          <cell r="I13">
            <v>6</v>
          </cell>
          <cell r="J13">
            <v>60</v>
          </cell>
          <cell r="K13">
            <v>23.5</v>
          </cell>
          <cell r="L13">
            <v>9.7916666666666661</v>
          </cell>
        </row>
        <row r="14">
          <cell r="F14" t="str">
            <v>AS.3</v>
          </cell>
          <cell r="G14" t="str">
            <v>14 ga. steel panel w/ baked-in porcelain enamel graphics</v>
          </cell>
          <cell r="H14" t="str">
            <v>Directional w/ rail dots</v>
          </cell>
          <cell r="I14">
            <v>6</v>
          </cell>
          <cell r="J14">
            <v>60</v>
          </cell>
          <cell r="K14">
            <v>23.5</v>
          </cell>
          <cell r="L14">
            <v>9.7916666666666661</v>
          </cell>
        </row>
        <row r="15">
          <cell r="F15" t="str">
            <v>AS.4</v>
          </cell>
          <cell r="G15" t="str">
            <v>14 ga. steel panel w/ baked-in porcelain enamel graphics</v>
          </cell>
          <cell r="H15" t="str">
            <v>Directional w/ rail dots</v>
          </cell>
          <cell r="I15">
            <v>6</v>
          </cell>
          <cell r="J15">
            <v>60</v>
          </cell>
          <cell r="K15">
            <v>23.5</v>
          </cell>
          <cell r="L15">
            <v>9.7916666666666661</v>
          </cell>
        </row>
        <row r="16">
          <cell r="F16" t="str">
            <v>E.1</v>
          </cell>
          <cell r="G16" t="str">
            <v>14 ga. steel panel w/ baked-in porcelain enamel graphics</v>
          </cell>
          <cell r="H16" t="str">
            <v>HELP</v>
          </cell>
          <cell r="I16">
            <v>2</v>
          </cell>
          <cell r="J16">
            <v>4.25</v>
          </cell>
          <cell r="K16">
            <v>11</v>
          </cell>
          <cell r="L16">
            <v>0.32465277777777779</v>
          </cell>
        </row>
        <row r="17">
          <cell r="F17" t="str">
            <v>H.1</v>
          </cell>
          <cell r="G17" t="str">
            <v>14 ga. steel panel w/ baked-in porcelain enamel graphics</v>
          </cell>
          <cell r="H17" t="str">
            <v>Directional w/ rail dots</v>
          </cell>
          <cell r="I17">
            <v>8</v>
          </cell>
          <cell r="J17">
            <v>90</v>
          </cell>
          <cell r="K17">
            <v>11.75</v>
          </cell>
          <cell r="L17">
            <v>7.34375</v>
          </cell>
        </row>
        <row r="18">
          <cell r="F18" t="str">
            <v>H.2</v>
          </cell>
          <cell r="G18" t="str">
            <v>14 ga. steel panel w/ baked-in porcelain enamel graphics</v>
          </cell>
          <cell r="H18" t="str">
            <v>Directional w/ rail dots</v>
          </cell>
          <cell r="I18">
            <v>8</v>
          </cell>
          <cell r="J18">
            <v>90</v>
          </cell>
          <cell r="K18">
            <v>11.75</v>
          </cell>
          <cell r="L18">
            <v>7.34375</v>
          </cell>
        </row>
        <row r="19">
          <cell r="F19" t="str">
            <v>H.3</v>
          </cell>
          <cell r="G19" t="str">
            <v>14 ga. steel panel w/ baked-in porcelain enamel graphics</v>
          </cell>
          <cell r="H19" t="str">
            <v>Directional w/ rail dots</v>
          </cell>
          <cell r="I19">
            <v>8</v>
          </cell>
          <cell r="J19">
            <v>72</v>
          </cell>
          <cell r="K19">
            <v>11.75</v>
          </cell>
          <cell r="L19">
            <v>5.875</v>
          </cell>
        </row>
        <row r="20">
          <cell r="F20" t="str">
            <v>H.4</v>
          </cell>
          <cell r="G20" t="str">
            <v>14 ga. steel panel w/ baked-in porcelain enamel graphics</v>
          </cell>
          <cell r="H20" t="str">
            <v>Directional w/ rail dots</v>
          </cell>
          <cell r="I20">
            <v>8</v>
          </cell>
          <cell r="J20">
            <v>72</v>
          </cell>
          <cell r="K20">
            <v>11.75</v>
          </cell>
          <cell r="L20">
            <v>5.875</v>
          </cell>
        </row>
        <row r="21">
          <cell r="F21" t="str">
            <v>I.1</v>
          </cell>
          <cell r="G21" t="str">
            <v>14 ga. steel panel w/ baked porcelain enamel - Blank</v>
          </cell>
          <cell r="H21" t="str">
            <v>Blank-off panel</v>
          </cell>
          <cell r="I21">
            <v>1</v>
          </cell>
          <cell r="J21">
            <v>56</v>
          </cell>
          <cell r="K21">
            <v>11.75</v>
          </cell>
          <cell r="L21">
            <v>4.5694444444444446</v>
          </cell>
        </row>
        <row r="22">
          <cell r="F22" t="str">
            <v>I.2</v>
          </cell>
          <cell r="G22" t="str">
            <v>14 ga. steel panel w/ baked porcelain enamel - Blank</v>
          </cell>
          <cell r="H22" t="str">
            <v>Blank-off panel</v>
          </cell>
          <cell r="I22">
            <v>1</v>
          </cell>
          <cell r="J22">
            <v>32</v>
          </cell>
          <cell r="K22">
            <v>11.75</v>
          </cell>
          <cell r="L22">
            <v>2.6111111111111112</v>
          </cell>
        </row>
        <row r="23">
          <cell r="F23" t="str">
            <v>L.1</v>
          </cell>
          <cell r="G23" t="str">
            <v>14 ga. steel panel w/ baked porcelain enamel - Blank</v>
          </cell>
          <cell r="H23" t="str">
            <v>Blank-off panel</v>
          </cell>
          <cell r="I23">
            <v>1</v>
          </cell>
          <cell r="J23">
            <v>4</v>
          </cell>
          <cell r="K23">
            <v>12</v>
          </cell>
          <cell r="L23">
            <v>0.33333333333333331</v>
          </cell>
        </row>
        <row r="24">
          <cell r="F24" t="str">
            <v>M.1</v>
          </cell>
          <cell r="G24" t="str">
            <v>14 ga. steel panel w/ baked-in porcelain enamel graphics</v>
          </cell>
          <cell r="H24" t="str">
            <v>Single rail dot</v>
          </cell>
          <cell r="I24">
            <v>3</v>
          </cell>
          <cell r="J24">
            <v>6</v>
          </cell>
          <cell r="K24">
            <v>6</v>
          </cell>
          <cell r="L24">
            <v>0.25</v>
          </cell>
        </row>
        <row r="25">
          <cell r="F25" t="str">
            <v>M.2</v>
          </cell>
          <cell r="G25" t="str">
            <v>14 ga. steel panel w/ baked-in porcelain enamel graphics</v>
          </cell>
          <cell r="H25" t="str">
            <v>Directional w/ rail dots</v>
          </cell>
          <cell r="I25">
            <v>5</v>
          </cell>
          <cell r="J25">
            <v>17</v>
          </cell>
          <cell r="K25">
            <v>8.5</v>
          </cell>
          <cell r="L25">
            <v>1.0034722222222223</v>
          </cell>
        </row>
        <row r="26">
          <cell r="F26" t="str">
            <v>M.3</v>
          </cell>
          <cell r="G26" t="str">
            <v>14 ga. steel panel w/ baked-in porcelain enamel graphics</v>
          </cell>
          <cell r="H26" t="str">
            <v>Directional w/ rail dots</v>
          </cell>
          <cell r="I26">
            <v>6</v>
          </cell>
          <cell r="J26">
            <v>17</v>
          </cell>
          <cell r="K26">
            <v>8.5</v>
          </cell>
          <cell r="L26">
            <v>1.0034722222222223</v>
          </cell>
        </row>
        <row r="27">
          <cell r="F27" t="str">
            <v>M.4</v>
          </cell>
          <cell r="G27" t="str">
            <v>14 ga. steel panel w/ baked-in porcelain enamel graphics</v>
          </cell>
          <cell r="H27" t="str">
            <v>Directional w/ rail dots</v>
          </cell>
          <cell r="I27">
            <v>5</v>
          </cell>
          <cell r="J27">
            <v>17</v>
          </cell>
          <cell r="K27">
            <v>14</v>
          </cell>
          <cell r="L27">
            <v>1.6527777777777777</v>
          </cell>
        </row>
        <row r="28">
          <cell r="F28" t="str">
            <v>M.5</v>
          </cell>
          <cell r="G28" t="str">
            <v>14 ga. steel panel w/ baked-in porcelain enamel graphics</v>
          </cell>
          <cell r="H28" t="str">
            <v>Directional w/ rail dots</v>
          </cell>
          <cell r="I28">
            <v>5</v>
          </cell>
          <cell r="J28">
            <v>13</v>
          </cell>
          <cell r="K28">
            <v>3</v>
          </cell>
          <cell r="L28">
            <v>0.27083333333333331</v>
          </cell>
        </row>
        <row r="29">
          <cell r="F29" t="str">
            <v>M.6</v>
          </cell>
          <cell r="G29" t="str">
            <v>14 ga. steel panel w/ baked-in porcelain enamel graphics</v>
          </cell>
          <cell r="H29" t="str">
            <v>Directional w/ rail dots</v>
          </cell>
          <cell r="I29">
            <v>8</v>
          </cell>
          <cell r="J29">
            <v>25</v>
          </cell>
          <cell r="K29">
            <v>23.5</v>
          </cell>
          <cell r="L29">
            <v>4.0798611111111107</v>
          </cell>
        </row>
        <row r="30">
          <cell r="F30" t="str">
            <v>M.7</v>
          </cell>
          <cell r="G30" t="str">
            <v>14 ga. steel panel w/ baked-in porcelain enamel graphics</v>
          </cell>
          <cell r="H30" t="str">
            <v>Directional w/ rail dots</v>
          </cell>
          <cell r="I30">
            <v>8</v>
          </cell>
          <cell r="J30">
            <v>60</v>
          </cell>
          <cell r="K30">
            <v>23.5</v>
          </cell>
          <cell r="L30">
            <v>9.7916666666666661</v>
          </cell>
        </row>
        <row r="31">
          <cell r="F31" t="str">
            <v>M.8</v>
          </cell>
          <cell r="G31" t="str">
            <v>14 ga. steel panel w/ baked-in porcelain enamel graphics</v>
          </cell>
          <cell r="H31" t="str">
            <v>Directional w/ rail dots</v>
          </cell>
          <cell r="I31">
            <v>8</v>
          </cell>
          <cell r="J31">
            <v>60</v>
          </cell>
          <cell r="K31">
            <v>23.5</v>
          </cell>
          <cell r="L31">
            <v>9.7916666666666661</v>
          </cell>
        </row>
        <row r="32">
          <cell r="F32" t="str">
            <v>M.9</v>
          </cell>
          <cell r="G32" t="str">
            <v>14 ga. steel panel w/ baked-in porcelain enamel graphics</v>
          </cell>
          <cell r="H32" t="str">
            <v>Directional w/ rail dots</v>
          </cell>
          <cell r="I32">
            <v>8</v>
          </cell>
          <cell r="J32">
            <v>60</v>
          </cell>
          <cell r="K32">
            <v>23.5</v>
          </cell>
          <cell r="L32">
            <v>9.7916666666666661</v>
          </cell>
        </row>
        <row r="33">
          <cell r="F33" t="str">
            <v>M.10</v>
          </cell>
          <cell r="G33" t="str">
            <v>14 ga. steel panel w/ baked-in porcelain enamel graphics</v>
          </cell>
          <cell r="H33" t="str">
            <v>Directional w/ rail dots</v>
          </cell>
          <cell r="I33">
            <v>8</v>
          </cell>
          <cell r="J33">
            <v>60</v>
          </cell>
          <cell r="K33">
            <v>23.5</v>
          </cell>
          <cell r="L33">
            <v>9.7916666666666661</v>
          </cell>
        </row>
        <row r="34">
          <cell r="F34" t="str">
            <v>M.11</v>
          </cell>
          <cell r="G34" t="str">
            <v>14 ga. steel panel w/ baked-in porcelain enamel graphics</v>
          </cell>
          <cell r="H34" t="str">
            <v>Directional w/ rail dots</v>
          </cell>
          <cell r="I34">
            <v>5</v>
          </cell>
          <cell r="J34">
            <v>60</v>
          </cell>
          <cell r="K34">
            <v>23.5</v>
          </cell>
          <cell r="L34">
            <v>9.7916666666666661</v>
          </cell>
        </row>
        <row r="35">
          <cell r="F35" t="str">
            <v>M.12</v>
          </cell>
          <cell r="G35" t="str">
            <v>14 ga. steel panel w/ baked-in porcelain enamel graphics</v>
          </cell>
          <cell r="H35" t="str">
            <v>Directional w/ rail dots</v>
          </cell>
          <cell r="I35">
            <v>5</v>
          </cell>
          <cell r="J35">
            <v>60</v>
          </cell>
          <cell r="K35">
            <v>23.5</v>
          </cell>
          <cell r="L35">
            <v>9.7916666666666661</v>
          </cell>
        </row>
        <row r="36">
          <cell r="F36" t="str">
            <v>M.13</v>
          </cell>
          <cell r="G36" t="str">
            <v>14 ga. steel panel w/ baked-in porcelain enamel graphics</v>
          </cell>
          <cell r="H36" t="str">
            <v>Directional w/ rail dots</v>
          </cell>
          <cell r="I36">
            <v>5</v>
          </cell>
          <cell r="J36">
            <v>60</v>
          </cell>
          <cell r="K36">
            <v>23.5</v>
          </cell>
          <cell r="L36">
            <v>9.7916666666666661</v>
          </cell>
        </row>
        <row r="37">
          <cell r="F37" t="str">
            <v>M.14</v>
          </cell>
          <cell r="G37" t="str">
            <v>14 ga. steel panel w/ baked-in porcelain enamel graphics</v>
          </cell>
          <cell r="H37" t="str">
            <v>Directional w/ rail dots</v>
          </cell>
          <cell r="I37">
            <v>5</v>
          </cell>
          <cell r="J37">
            <v>60</v>
          </cell>
          <cell r="K37">
            <v>23.5</v>
          </cell>
          <cell r="L37">
            <v>9.7916666666666661</v>
          </cell>
        </row>
        <row r="38">
          <cell r="F38" t="str">
            <v>M.15</v>
          </cell>
          <cell r="G38" t="str">
            <v>14 ga. steel panel w/ baked-in porcelain enamel graphics</v>
          </cell>
          <cell r="H38" t="str">
            <v>Directional w/ rail dots</v>
          </cell>
          <cell r="I38">
            <v>4</v>
          </cell>
          <cell r="J38">
            <v>36</v>
          </cell>
          <cell r="K38">
            <v>23.5</v>
          </cell>
          <cell r="L38">
            <v>5.875</v>
          </cell>
        </row>
        <row r="39">
          <cell r="F39" t="str">
            <v>M.16</v>
          </cell>
          <cell r="G39" t="str">
            <v>14 ga. steel panel w/ baked-in porcelain enamel graphics</v>
          </cell>
          <cell r="H39" t="str">
            <v>Directional w/ rail dots</v>
          </cell>
          <cell r="I39">
            <v>4</v>
          </cell>
          <cell r="J39">
            <v>24</v>
          </cell>
          <cell r="K39">
            <v>23.5</v>
          </cell>
          <cell r="L39">
            <v>3.9166666666666665</v>
          </cell>
        </row>
        <row r="40">
          <cell r="F40" t="str">
            <v>Mini-Pylon</v>
          </cell>
          <cell r="G40" t="str">
            <v>Specialty Fabrication w/ baked-on porcelain enamel</v>
          </cell>
          <cell r="H40" t="str">
            <v>Parapet-mounted mini-pylon frame for tactile signs</v>
          </cell>
          <cell r="I40">
            <v>1</v>
          </cell>
        </row>
        <row r="41">
          <cell r="F41" t="str">
            <v>VSAL</v>
          </cell>
          <cell r="G41" t="str">
            <v>Custom sign-mount box to fit round structural column</v>
          </cell>
          <cell r="H41" t="str">
            <v>VSAL and directional w/rail dots</v>
          </cell>
          <cell r="J41">
            <v>60</v>
          </cell>
          <cell r="K41">
            <v>21</v>
          </cell>
          <cell r="L41">
            <v>8.75</v>
          </cell>
        </row>
        <row r="42">
          <cell r="F42" t="str">
            <v>VSAL</v>
          </cell>
          <cell r="G42" t="str">
            <v xml:space="preserve">14 ga. steel panel w/ baked-in porcelain enamel graphics
</v>
          </cell>
          <cell r="H42" t="str">
            <v>VSAL and directional w/rail dots</v>
          </cell>
          <cell r="I42">
            <v>9</v>
          </cell>
          <cell r="J42">
            <v>60</v>
          </cell>
          <cell r="K42">
            <v>21</v>
          </cell>
          <cell r="L42">
            <v>8.75</v>
          </cell>
        </row>
        <row r="43">
          <cell r="F43" t="str">
            <v>A.3</v>
          </cell>
          <cell r="G43" t="str">
            <v>14 ga. steel panel w/ baked-in porcelain enamel graphics</v>
          </cell>
          <cell r="H43" t="str">
            <v>Directional w/ rail dots</v>
          </cell>
          <cell r="I43">
            <v>6</v>
          </cell>
          <cell r="J43">
            <v>48</v>
          </cell>
          <cell r="K43">
            <v>23.5</v>
          </cell>
          <cell r="L43">
            <v>7.833333333333333</v>
          </cell>
        </row>
        <row r="44">
          <cell r="F44" t="str">
            <v>A.4</v>
          </cell>
          <cell r="G44" t="str">
            <v>14 ga. steel panel w/ baked-in porcelain enamel graphics</v>
          </cell>
          <cell r="H44" t="str">
            <v>Directional w/ rail dots</v>
          </cell>
          <cell r="I44">
            <v>6</v>
          </cell>
          <cell r="J44">
            <v>48</v>
          </cell>
          <cell r="K44">
            <v>23.5</v>
          </cell>
          <cell r="L44">
            <v>7.833333333333333</v>
          </cell>
        </row>
        <row r="45">
          <cell r="F45" t="str">
            <v>C.1</v>
          </cell>
          <cell r="G45" t="str">
            <v>14 ga. steel panel w/ baked porcelain enamel - Blank</v>
          </cell>
          <cell r="H45" t="str">
            <v>Blank-off panel</v>
          </cell>
          <cell r="I45">
            <v>1</v>
          </cell>
          <cell r="J45">
            <v>57</v>
          </cell>
          <cell r="K45">
            <v>23.5</v>
          </cell>
          <cell r="L45">
            <v>9.3020833333333339</v>
          </cell>
        </row>
        <row r="46">
          <cell r="F46" t="str">
            <v>C.2</v>
          </cell>
          <cell r="G46" t="str">
            <v>14 ga. steel panel w/ baked porcelain enamel - Blank</v>
          </cell>
          <cell r="H46" t="str">
            <v>Blank-off panel</v>
          </cell>
          <cell r="I46">
            <v>1</v>
          </cell>
          <cell r="J46">
            <v>60</v>
          </cell>
          <cell r="K46">
            <v>23.5</v>
          </cell>
          <cell r="L46">
            <v>9.7916666666666661</v>
          </cell>
        </row>
        <row r="47">
          <cell r="F47" t="str">
            <v>C.3</v>
          </cell>
          <cell r="G47" t="str">
            <v>14 ga. steel panel w/ baked porcelain enamel - Blank</v>
          </cell>
          <cell r="H47" t="str">
            <v>Blank-off panel</v>
          </cell>
          <cell r="I47">
            <v>1</v>
          </cell>
          <cell r="J47">
            <v>20</v>
          </cell>
          <cell r="K47">
            <v>16</v>
          </cell>
          <cell r="L47">
            <v>2.2222222222222223</v>
          </cell>
        </row>
        <row r="48">
          <cell r="F48" t="str">
            <v>D.1</v>
          </cell>
          <cell r="G48" t="str">
            <v>14 ga. steel panel w/ baked-in porcelain enamel graphics</v>
          </cell>
          <cell r="H48" t="str">
            <v>ADA / Elev. Directional</v>
          </cell>
          <cell r="I48">
            <v>3</v>
          </cell>
          <cell r="J48">
            <v>21</v>
          </cell>
          <cell r="K48">
            <v>7</v>
          </cell>
          <cell r="L48">
            <v>1.0208333333333333</v>
          </cell>
        </row>
        <row r="49">
          <cell r="F49" t="str">
            <v>D.2</v>
          </cell>
          <cell r="G49" t="str">
            <v>14 ga. steel panel w/ baked-in porcelain enamel graphics</v>
          </cell>
          <cell r="H49" t="str">
            <v>ADA / Elev. Directional</v>
          </cell>
          <cell r="I49">
            <v>3</v>
          </cell>
          <cell r="J49">
            <v>21</v>
          </cell>
          <cell r="K49">
            <v>7</v>
          </cell>
          <cell r="L49">
            <v>1.0208333333333333</v>
          </cell>
        </row>
        <row r="50">
          <cell r="F50" t="str">
            <v>E.1</v>
          </cell>
          <cell r="G50" t="str">
            <v>14 ga. steel panel w/ baked-in porcelain enamel graphics</v>
          </cell>
          <cell r="H50" t="str">
            <v>HELP</v>
          </cell>
          <cell r="I50">
            <v>2</v>
          </cell>
          <cell r="J50">
            <v>4.25</v>
          </cell>
          <cell r="K50">
            <v>11</v>
          </cell>
          <cell r="L50">
            <v>0.32465277777777779</v>
          </cell>
        </row>
        <row r="51">
          <cell r="F51" t="str">
            <v>E.2</v>
          </cell>
          <cell r="G51" t="str">
            <v>14 ga. steel panel w/ baked-in porcelain enamel graphics</v>
          </cell>
          <cell r="H51" t="str">
            <v>PHONE</v>
          </cell>
          <cell r="I51">
            <v>2</v>
          </cell>
          <cell r="J51">
            <v>6</v>
          </cell>
          <cell r="K51">
            <v>6</v>
          </cell>
          <cell r="L51">
            <v>0.25</v>
          </cell>
        </row>
        <row r="52">
          <cell r="F52" t="str">
            <v>A.3</v>
          </cell>
          <cell r="G52" t="str">
            <v>14 ga. steel panel w/ baked-in porcelain enamel graphics</v>
          </cell>
          <cell r="H52" t="str">
            <v>Directional w/ rail dots</v>
          </cell>
          <cell r="I52">
            <v>6</v>
          </cell>
          <cell r="J52">
            <v>55</v>
          </cell>
          <cell r="K52">
            <v>23.5</v>
          </cell>
          <cell r="L52">
            <v>8.9756944444444446</v>
          </cell>
        </row>
        <row r="53">
          <cell r="F53" t="str">
            <v>AR.2</v>
          </cell>
          <cell r="G53" t="str">
            <v>14 ga. steel panel w/ baked-in porcelain enamel graphics</v>
          </cell>
          <cell r="H53" t="str">
            <v>Directional w/ rail dots &amp; custom cut-out</v>
          </cell>
          <cell r="I53">
            <v>6</v>
          </cell>
          <cell r="J53">
            <v>55</v>
          </cell>
          <cell r="K53">
            <v>23.5</v>
          </cell>
          <cell r="L53">
            <v>8.9756944444444446</v>
          </cell>
        </row>
        <row r="54">
          <cell r="F54" t="str">
            <v>BR.1</v>
          </cell>
          <cell r="G54" t="str">
            <v>14 ga. steel panel w/ baked-in porcelain enamel graphics</v>
          </cell>
          <cell r="H54" t="str">
            <v>Directional w/ rail dots &amp; custom cut-out</v>
          </cell>
          <cell r="I54">
            <v>5</v>
          </cell>
          <cell r="J54">
            <v>60</v>
          </cell>
          <cell r="K54">
            <v>23.5</v>
          </cell>
          <cell r="L54">
            <v>9.7916666666666661</v>
          </cell>
        </row>
        <row r="55">
          <cell r="F55" t="str">
            <v>BR.2</v>
          </cell>
          <cell r="G55" t="str">
            <v>14 ga. steel panel w/ baked-in porcelain enamel graphics</v>
          </cell>
          <cell r="H55" t="str">
            <v>Directional w/ rail dots &amp; custom cut-out</v>
          </cell>
          <cell r="I55">
            <v>5</v>
          </cell>
          <cell r="J55">
            <v>60</v>
          </cell>
          <cell r="K55">
            <v>23.5</v>
          </cell>
          <cell r="L55">
            <v>9.7916666666666661</v>
          </cell>
        </row>
        <row r="56">
          <cell r="F56" t="str">
            <v>C.1</v>
          </cell>
          <cell r="G56" t="str">
            <v>14 ga. steel panel w/ baked porcelain enamel - Blank</v>
          </cell>
          <cell r="H56" t="str">
            <v>Blank-off panel</v>
          </cell>
          <cell r="I56">
            <v>1</v>
          </cell>
          <cell r="J56">
            <v>57</v>
          </cell>
          <cell r="K56">
            <v>23.5</v>
          </cell>
          <cell r="L56">
            <v>9.3020833333333339</v>
          </cell>
        </row>
        <row r="57">
          <cell r="F57" t="str">
            <v>C.2</v>
          </cell>
          <cell r="G57" t="str">
            <v>14 ga. steel panel w/ baked porcelain enamel - Blank</v>
          </cell>
          <cell r="H57" t="str">
            <v>Blank-off panel</v>
          </cell>
          <cell r="I57">
            <v>1</v>
          </cell>
          <cell r="J57">
            <v>30</v>
          </cell>
          <cell r="K57">
            <v>23.5</v>
          </cell>
          <cell r="L57">
            <v>4.895833333333333</v>
          </cell>
        </row>
        <row r="58">
          <cell r="F58" t="str">
            <v>C.3</v>
          </cell>
          <cell r="G58" t="str">
            <v>14 ga. steel panel w/ baked porcelain enamel - Blank</v>
          </cell>
          <cell r="H58" t="str">
            <v>Blank-off panel</v>
          </cell>
          <cell r="I58">
            <v>1</v>
          </cell>
          <cell r="J58">
            <v>20</v>
          </cell>
          <cell r="K58">
            <v>16</v>
          </cell>
          <cell r="L58">
            <v>2.2222222222222223</v>
          </cell>
        </row>
        <row r="59">
          <cell r="F59" t="str">
            <v>E.1</v>
          </cell>
          <cell r="G59" t="str">
            <v>14 ga. steel panel w/ baked-in porcelain enamel graphics</v>
          </cell>
          <cell r="H59" t="str">
            <v>HELP</v>
          </cell>
          <cell r="I59">
            <v>2</v>
          </cell>
          <cell r="J59">
            <v>4.25</v>
          </cell>
          <cell r="K59">
            <v>11</v>
          </cell>
          <cell r="L59">
            <v>0.32465277777777779</v>
          </cell>
        </row>
        <row r="60">
          <cell r="F60" t="str">
            <v>I.1</v>
          </cell>
          <cell r="G60" t="str">
            <v>14 ga. steel panel w/ baked porcelain enamel - Blank</v>
          </cell>
          <cell r="H60" t="str">
            <v>Blank-off panel</v>
          </cell>
          <cell r="I60">
            <v>1</v>
          </cell>
          <cell r="J60">
            <v>48</v>
          </cell>
          <cell r="K60">
            <v>11.75</v>
          </cell>
          <cell r="L60">
            <v>3.9166666666666665</v>
          </cell>
        </row>
        <row r="61">
          <cell r="F61" t="str">
            <v>I.2</v>
          </cell>
          <cell r="G61" t="str">
            <v>14 ga. steel panel w/ baked porcelain enamel - Blank</v>
          </cell>
          <cell r="H61" t="str">
            <v>Blank-off panel</v>
          </cell>
          <cell r="I61">
            <v>1</v>
          </cell>
          <cell r="J61">
            <v>32</v>
          </cell>
          <cell r="K61">
            <v>11.75</v>
          </cell>
          <cell r="L61">
            <v>2.6111111111111112</v>
          </cell>
        </row>
        <row r="62">
          <cell r="F62" t="str">
            <v>J.2</v>
          </cell>
          <cell r="G62" t="str">
            <v>14 ga. steel panel w/ baked-in porcelain enamel graphics</v>
          </cell>
          <cell r="H62" t="str">
            <v>HELP</v>
          </cell>
          <cell r="I62">
            <v>2</v>
          </cell>
          <cell r="J62">
            <v>4.25</v>
          </cell>
          <cell r="K62">
            <v>11</v>
          </cell>
          <cell r="L62">
            <v>0.32465277777777779</v>
          </cell>
        </row>
        <row r="63">
          <cell r="F63" t="str">
            <v>N.1</v>
          </cell>
          <cell r="G63" t="str">
            <v>14 ga. steel panel w/ baked-in porcelain enamel graphics</v>
          </cell>
          <cell r="H63" t="str">
            <v>SAL + rail dots</v>
          </cell>
          <cell r="I63">
            <v>9</v>
          </cell>
          <cell r="J63">
            <v>78</v>
          </cell>
          <cell r="K63">
            <v>23.5</v>
          </cell>
          <cell r="L63">
            <v>12.729166666666666</v>
          </cell>
        </row>
        <row r="64">
          <cell r="F64" t="str">
            <v>A.1</v>
          </cell>
          <cell r="G64" t="str">
            <v>14 ga. steel panel w/ baked-in porcelain enamel graphics</v>
          </cell>
          <cell r="H64" t="str">
            <v>Directional w/ rail dots</v>
          </cell>
          <cell r="I64">
            <v>6</v>
          </cell>
          <cell r="J64">
            <v>48</v>
          </cell>
          <cell r="K64">
            <v>23.5</v>
          </cell>
          <cell r="L64">
            <v>7.833333333333333</v>
          </cell>
        </row>
        <row r="65">
          <cell r="F65" t="str">
            <v>A.2</v>
          </cell>
          <cell r="G65" t="str">
            <v>14 ga. steel panel w/ baked-in porcelain enamel graphics</v>
          </cell>
          <cell r="H65" t="str">
            <v>Directional w/ rail dots</v>
          </cell>
          <cell r="I65">
            <v>6</v>
          </cell>
          <cell r="J65">
            <v>48</v>
          </cell>
          <cell r="K65">
            <v>23.5</v>
          </cell>
          <cell r="L65">
            <v>7.833333333333333</v>
          </cell>
        </row>
        <row r="66">
          <cell r="F66" t="str">
            <v>B.3</v>
          </cell>
          <cell r="G66" t="str">
            <v>14 ga. steel panel w/ baked-in porcelain enamel graphics</v>
          </cell>
          <cell r="H66" t="str">
            <v>Directional w/ rail dots</v>
          </cell>
          <cell r="I66">
            <v>6</v>
          </cell>
          <cell r="J66">
            <v>48</v>
          </cell>
          <cell r="K66">
            <v>23.5</v>
          </cell>
          <cell r="L66">
            <v>7.833333333333333</v>
          </cell>
        </row>
        <row r="67">
          <cell r="F67" t="str">
            <v>B.4</v>
          </cell>
          <cell r="G67" t="str">
            <v>14 ga. steel panel w/ baked-in porcelain enamel graphics</v>
          </cell>
          <cell r="H67" t="str">
            <v>Directional w/ rail dots</v>
          </cell>
          <cell r="I67">
            <v>6</v>
          </cell>
          <cell r="J67">
            <v>48</v>
          </cell>
          <cell r="K67">
            <v>23.5</v>
          </cell>
          <cell r="L67">
            <v>7.833333333333333</v>
          </cell>
        </row>
        <row r="68">
          <cell r="F68" t="str">
            <v>C.1</v>
          </cell>
          <cell r="G68" t="str">
            <v>14 ga. steel panel w/ baked porcelain enamel - Blank</v>
          </cell>
          <cell r="H68" t="str">
            <v>Blank-off panel</v>
          </cell>
          <cell r="I68">
            <v>1</v>
          </cell>
          <cell r="J68">
            <v>57</v>
          </cell>
          <cell r="K68">
            <v>23.5</v>
          </cell>
          <cell r="L68">
            <v>9.3020833333333339</v>
          </cell>
        </row>
        <row r="69">
          <cell r="F69" t="str">
            <v>C.2</v>
          </cell>
          <cell r="G69" t="str">
            <v>14 ga. steel panel w/ baked porcelain enamel - Blank</v>
          </cell>
          <cell r="H69" t="str">
            <v>Blank-off panel</v>
          </cell>
          <cell r="I69">
            <v>1</v>
          </cell>
          <cell r="J69">
            <v>60</v>
          </cell>
          <cell r="K69">
            <v>23.5</v>
          </cell>
          <cell r="L69">
            <v>9.7916666666666661</v>
          </cell>
        </row>
        <row r="70">
          <cell r="F70" t="str">
            <v>C.3</v>
          </cell>
          <cell r="G70" t="str">
            <v>14 ga. steel panel w/ baked porcelain enamel - Blank</v>
          </cell>
          <cell r="H70" t="str">
            <v>Blank-off panel</v>
          </cell>
          <cell r="I70">
            <v>1</v>
          </cell>
          <cell r="J70">
            <v>20</v>
          </cell>
          <cell r="K70">
            <v>16</v>
          </cell>
          <cell r="L70">
            <v>2.2222222222222223</v>
          </cell>
        </row>
        <row r="71">
          <cell r="F71" t="str">
            <v>D.1</v>
          </cell>
          <cell r="G71" t="str">
            <v>14 ga. steel panel w/ baked-in porcelain enamel graphics</v>
          </cell>
          <cell r="H71" t="str">
            <v>ADA / Elev. Directional</v>
          </cell>
          <cell r="I71">
            <v>2</v>
          </cell>
          <cell r="J71">
            <v>21</v>
          </cell>
          <cell r="K71">
            <v>7</v>
          </cell>
          <cell r="L71">
            <v>1.0208333333333333</v>
          </cell>
        </row>
        <row r="72">
          <cell r="F72" t="str">
            <v>D.2</v>
          </cell>
          <cell r="G72" t="str">
            <v>14 ga. steel panel w/ baked-in porcelain enamel graphics</v>
          </cell>
          <cell r="H72" t="str">
            <v>ADA / Elev. Directional</v>
          </cell>
          <cell r="I72">
            <v>2</v>
          </cell>
          <cell r="J72">
            <v>21</v>
          </cell>
          <cell r="K72">
            <v>7</v>
          </cell>
          <cell r="L72">
            <v>1.0208333333333333</v>
          </cell>
        </row>
        <row r="73">
          <cell r="F73" t="str">
            <v>E.1</v>
          </cell>
          <cell r="G73" t="str">
            <v>14 ga. steel panel w/ baked-in porcelain enamel graphics</v>
          </cell>
          <cell r="H73" t="str">
            <v>HELP</v>
          </cell>
          <cell r="I73">
            <v>2</v>
          </cell>
          <cell r="J73">
            <v>4.25</v>
          </cell>
          <cell r="K73">
            <v>11</v>
          </cell>
          <cell r="L73">
            <v>0.32465277777777779</v>
          </cell>
        </row>
        <row r="74">
          <cell r="F74" t="str">
            <v>E.2</v>
          </cell>
          <cell r="G74" t="str">
            <v>14 ga. steel panel w/ baked-in porcelain enamel graphics</v>
          </cell>
          <cell r="H74" t="str">
            <v>PHONE</v>
          </cell>
          <cell r="I74">
            <v>2</v>
          </cell>
          <cell r="J74">
            <v>6</v>
          </cell>
          <cell r="K74">
            <v>6</v>
          </cell>
          <cell r="L74">
            <v>0.25</v>
          </cell>
        </row>
        <row r="75">
          <cell r="F75" t="str">
            <v>N.3</v>
          </cell>
          <cell r="G75" t="str">
            <v>14 ga. steel panel w/ baked-in porcelain enamel graphics</v>
          </cell>
          <cell r="H75" t="str">
            <v>SAL + rail dots</v>
          </cell>
          <cell r="I75">
            <v>7</v>
          </cell>
          <cell r="J75">
            <v>78</v>
          </cell>
          <cell r="K75">
            <v>23.5</v>
          </cell>
          <cell r="L75">
            <v>12.729166666666666</v>
          </cell>
        </row>
        <row r="76">
          <cell r="F76" t="str">
            <v>N.4</v>
          </cell>
          <cell r="G76" t="str">
            <v>14 ga. steel panel w/ baked-in porcelain enamel graphics</v>
          </cell>
          <cell r="H76" t="str">
            <v>SAL + rail dots</v>
          </cell>
          <cell r="I76">
            <v>7</v>
          </cell>
          <cell r="J76">
            <v>78</v>
          </cell>
          <cell r="K76">
            <v>23.5</v>
          </cell>
          <cell r="L76">
            <v>12.729166666666666</v>
          </cell>
        </row>
        <row r="77">
          <cell r="F77" t="str">
            <v>EXDIR 1</v>
          </cell>
          <cell r="G77" t="str">
            <v>14 ga. steel panel w/ baked-in porcelain enamel graphics</v>
          </cell>
          <cell r="H77" t="str">
            <v>Directional w/ rail dots</v>
          </cell>
          <cell r="I77">
            <v>3</v>
          </cell>
          <cell r="J77">
            <v>37</v>
          </cell>
          <cell r="K77">
            <v>11.75</v>
          </cell>
          <cell r="L77">
            <v>3.0190972222222223</v>
          </cell>
        </row>
        <row r="78">
          <cell r="F78" t="str">
            <v>EXDIR 2</v>
          </cell>
          <cell r="G78" t="str">
            <v>14 ga. steel panel w/ baked-in porcelain enamel graphics</v>
          </cell>
          <cell r="H78" t="str">
            <v>Directional w/ rail dots</v>
          </cell>
          <cell r="I78">
            <v>3</v>
          </cell>
          <cell r="J78">
            <v>37</v>
          </cell>
          <cell r="K78">
            <v>11.75</v>
          </cell>
          <cell r="L78">
            <v>3.0190972222222223</v>
          </cell>
        </row>
        <row r="79">
          <cell r="F79" t="str">
            <v>EXDIR 3</v>
          </cell>
          <cell r="G79" t="str">
            <v>14 ga. steel panel w/ baked-in porcelain enamel graphics</v>
          </cell>
          <cell r="H79" t="str">
            <v>Directional w/ rail dots</v>
          </cell>
          <cell r="I79">
            <v>3</v>
          </cell>
          <cell r="J79">
            <v>37</v>
          </cell>
          <cell r="K79">
            <v>11.75</v>
          </cell>
          <cell r="L79">
            <v>3.0190972222222223</v>
          </cell>
        </row>
        <row r="80">
          <cell r="F80" t="str">
            <v>EXDIR 4</v>
          </cell>
          <cell r="G80" t="str">
            <v>14 ga. steel panel w/ baked-in porcelain enamel graphics</v>
          </cell>
          <cell r="H80" t="str">
            <v>Directional w/ rail dots</v>
          </cell>
          <cell r="I80">
            <v>3</v>
          </cell>
          <cell r="J80">
            <v>37</v>
          </cell>
          <cell r="K80">
            <v>11.75</v>
          </cell>
          <cell r="L80">
            <v>3.0190972222222223</v>
          </cell>
        </row>
        <row r="81">
          <cell r="F81" t="str">
            <v>EXDIR 5</v>
          </cell>
          <cell r="G81" t="str">
            <v>14 ga. steel panel w/ baked-in porcelain enamel graphics</v>
          </cell>
          <cell r="H81" t="str">
            <v>Directional w/ rail dots</v>
          </cell>
          <cell r="I81">
            <v>3</v>
          </cell>
          <cell r="J81">
            <v>37</v>
          </cell>
          <cell r="K81">
            <v>11.75</v>
          </cell>
          <cell r="L81">
            <v>3.0190972222222223</v>
          </cell>
        </row>
        <row r="82">
          <cell r="F82" t="str">
            <v>EXDIR 6</v>
          </cell>
          <cell r="G82" t="str">
            <v>14 ga. steel panel w/ baked-in porcelain enamel graphics</v>
          </cell>
          <cell r="H82" t="str">
            <v>Directional w/ rail dots</v>
          </cell>
          <cell r="I82">
            <v>3</v>
          </cell>
          <cell r="J82">
            <v>37</v>
          </cell>
          <cell r="K82">
            <v>11.75</v>
          </cell>
          <cell r="L82">
            <v>3.0190972222222223</v>
          </cell>
        </row>
        <row r="83">
          <cell r="F83" t="str">
            <v>WSS1</v>
          </cell>
          <cell r="G83" t="str">
            <v>14 ga. steel panel w/ baked-in porcelain enamel graphics</v>
          </cell>
          <cell r="H83" t="str">
            <v>ADA / Elev. Directional</v>
          </cell>
          <cell r="I83">
            <v>3</v>
          </cell>
          <cell r="J83">
            <v>18</v>
          </cell>
          <cell r="K83">
            <v>6</v>
          </cell>
          <cell r="L83">
            <v>0.75</v>
          </cell>
        </row>
        <row r="84">
          <cell r="F84" t="str">
            <v>WSS2</v>
          </cell>
          <cell r="G84" t="str">
            <v>14 ga. steel panel w/ baked-in porcelain enamel graphics</v>
          </cell>
          <cell r="H84" t="str">
            <v>ADA / Elev. Directional</v>
          </cell>
          <cell r="I84">
            <v>3</v>
          </cell>
          <cell r="J84">
            <v>18</v>
          </cell>
          <cell r="K84">
            <v>6</v>
          </cell>
          <cell r="L84">
            <v>0.75</v>
          </cell>
        </row>
        <row r="85">
          <cell r="F85" t="str">
            <v>PPM1</v>
          </cell>
          <cell r="G85" t="str">
            <v>14 ga. steel panel w/ baked-in porcelain enamel graphics</v>
          </cell>
          <cell r="H85" t="str">
            <v>VSAL w/rail dots</v>
          </cell>
          <cell r="I85">
            <v>9</v>
          </cell>
          <cell r="J85">
            <v>43.5</v>
          </cell>
          <cell r="K85">
            <v>11.75</v>
          </cell>
          <cell r="L85">
            <v>3.5494791666666665</v>
          </cell>
        </row>
        <row r="86">
          <cell r="F86" t="str">
            <v>PPM2</v>
          </cell>
          <cell r="G86" t="str">
            <v>14 ga. steel panel w/ baked-in porcelain enamel graphics</v>
          </cell>
          <cell r="H86" t="str">
            <v>VSAL w/rail dots</v>
          </cell>
          <cell r="I86">
            <v>8</v>
          </cell>
          <cell r="J86">
            <v>58</v>
          </cell>
          <cell r="K86">
            <v>11.75</v>
          </cell>
          <cell r="L86">
            <v>4.7326388888888893</v>
          </cell>
        </row>
        <row r="87">
          <cell r="F87" t="str">
            <v>tbd</v>
          </cell>
          <cell r="G87" t="str">
            <v>14 ga. steel panel w/ baked porcelain enamel - Allowance for blank-off panels not documented in current drawings.</v>
          </cell>
          <cell r="H87" t="str">
            <v>Blank-off panel</v>
          </cell>
          <cell r="I87">
            <v>1</v>
          </cell>
          <cell r="J87">
            <v>24</v>
          </cell>
          <cell r="K87">
            <v>11.8</v>
          </cell>
          <cell r="L87">
            <v>1.966666666666667</v>
          </cell>
        </row>
        <row r="88">
          <cell r="F88" t="str">
            <v>MPM1</v>
          </cell>
          <cell r="G88" t="str">
            <v>14 ga. steel panel w/ baked-in porcelain enamel graphics</v>
          </cell>
          <cell r="H88" t="str">
            <v>VSAL and directional w/rail dots</v>
          </cell>
          <cell r="I88">
            <v>7</v>
          </cell>
          <cell r="J88">
            <v>65</v>
          </cell>
          <cell r="K88">
            <v>11.75</v>
          </cell>
          <cell r="L88">
            <v>5.3038194444444446</v>
          </cell>
        </row>
        <row r="89">
          <cell r="F89" t="str">
            <v>MPM2</v>
          </cell>
          <cell r="G89" t="str">
            <v>14 ga. steel panel w/ baked-in porcelain enamel graphics</v>
          </cell>
          <cell r="H89" t="str">
            <v>VSAL and directional w/rail dots</v>
          </cell>
          <cell r="I89">
            <v>9</v>
          </cell>
          <cell r="J89">
            <v>65</v>
          </cell>
          <cell r="K89">
            <v>11.75</v>
          </cell>
          <cell r="L89">
            <v>5.3038194444444446</v>
          </cell>
        </row>
        <row r="90">
          <cell r="F90" t="str">
            <v>MPM3</v>
          </cell>
          <cell r="G90" t="str">
            <v>14 ga. steel panel w/ baked-in porcelain enamel graphics</v>
          </cell>
          <cell r="H90" t="str">
            <v>VSAL and directional w/rail dots</v>
          </cell>
          <cell r="I90">
            <v>9</v>
          </cell>
          <cell r="J90">
            <v>65</v>
          </cell>
          <cell r="K90">
            <v>11.75</v>
          </cell>
          <cell r="L90">
            <v>5.3038194444444446</v>
          </cell>
        </row>
        <row r="91">
          <cell r="F91" t="str">
            <v>MPM4</v>
          </cell>
          <cell r="G91" t="str">
            <v>14 ga. steel panel w/ baked-in porcelain enamel graphics</v>
          </cell>
          <cell r="H91" t="str">
            <v>VSAL and directional w/rail dots</v>
          </cell>
          <cell r="I91">
            <v>7</v>
          </cell>
          <cell r="J91">
            <v>65</v>
          </cell>
          <cell r="K91">
            <v>11.75</v>
          </cell>
          <cell r="L91">
            <v>5.3038194444444446</v>
          </cell>
        </row>
        <row r="92">
          <cell r="F92" t="str">
            <v>PPM1</v>
          </cell>
          <cell r="G92" t="str">
            <v>14 ga. steel panel w/ baked-in porcelain enamel graphics</v>
          </cell>
          <cell r="H92" t="str">
            <v>Multiple rail dot</v>
          </cell>
          <cell r="I92">
            <v>5</v>
          </cell>
          <cell r="J92">
            <v>6</v>
          </cell>
          <cell r="K92">
            <v>23.75</v>
          </cell>
          <cell r="L92">
            <v>0.98958333333333337</v>
          </cell>
        </row>
        <row r="93">
          <cell r="F93" t="str">
            <v>PPM2</v>
          </cell>
          <cell r="G93" t="str">
            <v>14 ga. steel panel w/ baked-in porcelain enamel graphics</v>
          </cell>
          <cell r="H93" t="str">
            <v>Single rail dot</v>
          </cell>
          <cell r="I93">
            <v>3</v>
          </cell>
          <cell r="J93">
            <v>6</v>
          </cell>
          <cell r="K93">
            <v>5.5</v>
          </cell>
          <cell r="L93">
            <v>0.22916666666666666</v>
          </cell>
        </row>
        <row r="94">
          <cell r="F94" t="str">
            <v>PPM3</v>
          </cell>
          <cell r="G94" t="str">
            <v>14 ga. steel panel w/ baked-in porcelain enamel graphics</v>
          </cell>
          <cell r="H94" t="str">
            <v>Multiple rail dot</v>
          </cell>
          <cell r="I94">
            <v>5</v>
          </cell>
          <cell r="J94">
            <v>2</v>
          </cell>
          <cell r="K94">
            <v>23.75</v>
          </cell>
          <cell r="L94">
            <v>0.3298611111111111</v>
          </cell>
        </row>
        <row r="95">
          <cell r="F95" t="str">
            <v>PPM4</v>
          </cell>
          <cell r="G95" t="str">
            <v>14 ga. steel panel w/ baked-in porcelain enamel graphics</v>
          </cell>
          <cell r="H95" t="str">
            <v>Directional w/ rail dots</v>
          </cell>
          <cell r="I95">
            <v>5</v>
          </cell>
          <cell r="J95">
            <v>24</v>
          </cell>
          <cell r="K95">
            <v>23.75</v>
          </cell>
          <cell r="L95">
            <v>3.9583333333333335</v>
          </cell>
        </row>
        <row r="96">
          <cell r="F96" t="str">
            <v>PPM5</v>
          </cell>
          <cell r="G96" t="str">
            <v>14 ga. steel panel w/ baked-in porcelain enamel graphics</v>
          </cell>
          <cell r="H96" t="str">
            <v>Directional w/ rail dots</v>
          </cell>
          <cell r="I96">
            <v>5</v>
          </cell>
          <cell r="J96">
            <v>24</v>
          </cell>
          <cell r="K96">
            <v>23.75</v>
          </cell>
          <cell r="L96">
            <v>3.9583333333333335</v>
          </cell>
        </row>
        <row r="97">
          <cell r="F97" t="str">
            <v>PPM6</v>
          </cell>
          <cell r="G97" t="str">
            <v>14 ga. steel panel w/ baked-in porcelain enamel graphics</v>
          </cell>
          <cell r="H97" t="str">
            <v>VSAL and directional w/rail dots</v>
          </cell>
          <cell r="I97">
            <v>9</v>
          </cell>
          <cell r="J97">
            <v>51</v>
          </cell>
          <cell r="K97">
            <v>23.75</v>
          </cell>
          <cell r="L97">
            <v>8.4114583333333339</v>
          </cell>
        </row>
        <row r="98">
          <cell r="F98" t="str">
            <v>PPM7</v>
          </cell>
          <cell r="G98" t="str">
            <v>14 ga. steel panel w/ baked-in porcelain enamel graphics</v>
          </cell>
          <cell r="H98" t="str">
            <v>VSAL and directional w/rail dots</v>
          </cell>
          <cell r="I98">
            <v>9</v>
          </cell>
          <cell r="J98">
            <v>51</v>
          </cell>
          <cell r="K98">
            <v>23.75</v>
          </cell>
          <cell r="L98">
            <v>8.4114583333333339</v>
          </cell>
        </row>
        <row r="99">
          <cell r="F99" t="str">
            <v>PPM8</v>
          </cell>
          <cell r="G99" t="str">
            <v>14 ga. steel panel w/ baked-in porcelain enamel graphics</v>
          </cell>
          <cell r="H99" t="str">
            <v>VSAL and directional w/rail dots</v>
          </cell>
          <cell r="I99">
            <v>9</v>
          </cell>
          <cell r="J99">
            <v>51</v>
          </cell>
          <cell r="K99">
            <v>23.75</v>
          </cell>
          <cell r="L99">
            <v>8.4114583333333339</v>
          </cell>
        </row>
        <row r="100">
          <cell r="F100" t="str">
            <v>PPM9</v>
          </cell>
          <cell r="G100" t="str">
            <v>14 ga. steel panel w/ baked-in porcelain enamel graphics</v>
          </cell>
          <cell r="H100" t="str">
            <v>VSAL and directional w/rail dots</v>
          </cell>
          <cell r="I100">
            <v>9</v>
          </cell>
          <cell r="J100">
            <v>51</v>
          </cell>
          <cell r="K100">
            <v>23.75</v>
          </cell>
          <cell r="L100">
            <v>8.4114583333333339</v>
          </cell>
        </row>
        <row r="101">
          <cell r="F101" t="str">
            <v>PMSAL1</v>
          </cell>
          <cell r="G101" t="str">
            <v>14 ga. steel panel w/ baked-in porcelain enamel graphics</v>
          </cell>
          <cell r="H101" t="str">
            <v>VSAL w/rail dot</v>
          </cell>
          <cell r="I101">
            <v>9</v>
          </cell>
          <cell r="J101">
            <v>26</v>
          </cell>
          <cell r="K101">
            <v>11.75</v>
          </cell>
          <cell r="L101">
            <v>2.1215277777777777</v>
          </cell>
        </row>
        <row r="102">
          <cell r="F102" t="str">
            <v>PMSAL2</v>
          </cell>
          <cell r="G102" t="str">
            <v>14 ga. steel panel w/ baked-in porcelain enamel graphics</v>
          </cell>
          <cell r="H102" t="str">
            <v>Multiple rail dot</v>
          </cell>
          <cell r="I102">
            <v>4</v>
          </cell>
          <cell r="J102">
            <v>1.25</v>
          </cell>
          <cell r="K102">
            <v>3.125</v>
          </cell>
          <cell r="L102">
            <v>2.7126736111111112E-2</v>
          </cell>
        </row>
        <row r="103">
          <cell r="F103" t="str">
            <v>PMOL</v>
          </cell>
          <cell r="G103" t="str">
            <v>14 ga. steel panel w/ baked-in porcelain enamel graphics</v>
          </cell>
          <cell r="H103" t="str">
            <v>Multiple rail dot</v>
          </cell>
          <cell r="I103">
            <v>5</v>
          </cell>
          <cell r="J103">
            <v>2</v>
          </cell>
          <cell r="K103">
            <v>11.75</v>
          </cell>
          <cell r="L103">
            <v>0.16319444444444445</v>
          </cell>
        </row>
        <row r="104">
          <cell r="F104" t="str">
            <v>Mini-Pylon</v>
          </cell>
          <cell r="G104" t="str">
            <v>Specialty Fabrication w/ baked-on porcelain enamel</v>
          </cell>
          <cell r="H104" t="str">
            <v>Parapet-mounted mini-pylon frame for tactile signs</v>
          </cell>
          <cell r="I104">
            <v>1</v>
          </cell>
        </row>
        <row r="105">
          <cell r="F105" t="str">
            <v>tbd</v>
          </cell>
          <cell r="G105" t="str">
            <v>14 ga. steel panel w/ baked porcelain enamel - Allowance for blank-off panels not documented in current drawings.</v>
          </cell>
          <cell r="H105" t="str">
            <v>Blank-off panel</v>
          </cell>
          <cell r="I105">
            <v>1</v>
          </cell>
          <cell r="J105">
            <v>30</v>
          </cell>
          <cell r="K105">
            <v>23.75</v>
          </cell>
          <cell r="L105">
            <v>4.947916666666667</v>
          </cell>
        </row>
        <row r="106">
          <cell r="F106" t="str">
            <v>Custom Repro of Existing</v>
          </cell>
          <cell r="G106" t="str">
            <v>14 ga. steel panel w/ baked-in porcelain enamel graphics</v>
          </cell>
          <cell r="H106" t="str">
            <v>Directional w/ rail dots</v>
          </cell>
          <cell r="I106">
            <v>4</v>
          </cell>
          <cell r="J106">
            <v>24</v>
          </cell>
          <cell r="K106">
            <v>23.75</v>
          </cell>
          <cell r="L106">
            <v>3.9583333333333335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abSelected="1" workbookViewId="0">
      <selection activeCell="G58" sqref="G58"/>
    </sheetView>
  </sheetViews>
  <sheetFormatPr defaultRowHeight="15" x14ac:dyDescent="0.25"/>
  <cols>
    <col min="2" max="2" width="34.85546875" bestFit="1" customWidth="1"/>
    <col min="3" max="9" width="6.28515625" style="25" customWidth="1"/>
    <col min="10" max="10" width="6.7109375" style="25" customWidth="1"/>
    <col min="11" max="11" width="17.5703125" style="26" customWidth="1"/>
    <col min="12" max="12" width="18.7109375" style="26" customWidth="1"/>
    <col min="13" max="13" width="18.28515625" customWidth="1"/>
  </cols>
  <sheetData>
    <row r="1" spans="2:13" x14ac:dyDescent="0.25">
      <c r="B1" s="101" t="s">
        <v>0</v>
      </c>
      <c r="C1" s="103" t="s">
        <v>1</v>
      </c>
      <c r="D1" s="103"/>
      <c r="E1" s="103"/>
      <c r="F1" s="103"/>
      <c r="G1" s="103"/>
      <c r="H1" s="103"/>
      <c r="I1" s="103"/>
      <c r="J1" s="104" t="s">
        <v>2</v>
      </c>
      <c r="K1" s="106" t="s">
        <v>3</v>
      </c>
      <c r="L1" s="106" t="s">
        <v>4</v>
      </c>
      <c r="M1" s="97" t="s">
        <v>5</v>
      </c>
    </row>
    <row r="2" spans="2:13" x14ac:dyDescent="0.25">
      <c r="B2" s="102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05"/>
      <c r="K2" s="107"/>
      <c r="L2" s="107"/>
      <c r="M2" s="98"/>
    </row>
    <row r="3" spans="2:13" s="6" customFormat="1" ht="15.75" thickBot="1" x14ac:dyDescent="0.3">
      <c r="B3" s="2" t="s">
        <v>13</v>
      </c>
      <c r="C3" s="3">
        <f t="shared" ref="C3:I3" si="0">SUBTOTAL(9,C4:C28)</f>
        <v>2</v>
      </c>
      <c r="D3" s="3">
        <f t="shared" si="0"/>
        <v>0</v>
      </c>
      <c r="E3" s="3">
        <f t="shared" si="0"/>
        <v>4</v>
      </c>
      <c r="F3" s="3">
        <f t="shared" si="0"/>
        <v>1</v>
      </c>
      <c r="G3" s="3">
        <f t="shared" si="0"/>
        <v>34</v>
      </c>
      <c r="H3" s="3">
        <f t="shared" si="0"/>
        <v>2</v>
      </c>
      <c r="I3" s="3">
        <f t="shared" si="0"/>
        <v>6</v>
      </c>
      <c r="J3" s="3">
        <f>SUM(C3:I3)</f>
        <v>49</v>
      </c>
      <c r="K3" s="4"/>
      <c r="L3" s="4"/>
      <c r="M3" s="5">
        <f>SUBTOTAL(9,L4:L28)</f>
        <v>0</v>
      </c>
    </row>
    <row r="4" spans="2:13" x14ac:dyDescent="0.25">
      <c r="B4" s="7" t="s">
        <v>14</v>
      </c>
      <c r="C4" s="8"/>
      <c r="D4" s="8"/>
      <c r="E4" s="8">
        <v>1</v>
      </c>
      <c r="F4" s="8"/>
      <c r="G4" s="8"/>
      <c r="H4" s="8"/>
      <c r="I4" s="8"/>
      <c r="J4" s="8">
        <f t="shared" ref="J4:J57" si="1">SUM(C4:I4)</f>
        <v>1</v>
      </c>
      <c r="K4" s="9"/>
      <c r="L4" s="10">
        <f t="shared" ref="L4:L57" si="2">J4*K4</f>
        <v>0</v>
      </c>
      <c r="M4" s="11"/>
    </row>
    <row r="5" spans="2:13" x14ac:dyDescent="0.25">
      <c r="B5" s="12" t="s">
        <v>15</v>
      </c>
      <c r="C5" s="13"/>
      <c r="D5" s="13"/>
      <c r="E5" s="13">
        <v>1</v>
      </c>
      <c r="F5" s="13"/>
      <c r="G5" s="13"/>
      <c r="H5" s="13"/>
      <c r="I5" s="13"/>
      <c r="J5" s="13">
        <f t="shared" si="1"/>
        <v>1</v>
      </c>
      <c r="K5" s="14"/>
      <c r="L5" s="15">
        <f t="shared" si="2"/>
        <v>0</v>
      </c>
      <c r="M5" s="11"/>
    </row>
    <row r="6" spans="2:13" x14ac:dyDescent="0.25">
      <c r="B6" s="12" t="s">
        <v>16</v>
      </c>
      <c r="C6" s="13"/>
      <c r="D6" s="13"/>
      <c r="E6" s="13"/>
      <c r="F6" s="13">
        <v>1</v>
      </c>
      <c r="G6" s="13"/>
      <c r="H6" s="13">
        <v>1</v>
      </c>
      <c r="I6" s="13">
        <v>1</v>
      </c>
      <c r="J6" s="13">
        <f t="shared" si="1"/>
        <v>3</v>
      </c>
      <c r="K6" s="14"/>
      <c r="L6" s="15">
        <f t="shared" si="2"/>
        <v>0</v>
      </c>
      <c r="M6" s="11"/>
    </row>
    <row r="7" spans="2:13" x14ac:dyDescent="0.25">
      <c r="B7" s="12" t="s">
        <v>17</v>
      </c>
      <c r="C7" s="13"/>
      <c r="D7" s="13"/>
      <c r="E7" s="13"/>
      <c r="F7" s="13"/>
      <c r="G7" s="13"/>
      <c r="H7" s="13">
        <v>1</v>
      </c>
      <c r="I7" s="13">
        <v>1</v>
      </c>
      <c r="J7" s="13">
        <f t="shared" si="1"/>
        <v>2</v>
      </c>
      <c r="K7" s="14"/>
      <c r="L7" s="15">
        <f t="shared" si="2"/>
        <v>0</v>
      </c>
      <c r="M7" s="11"/>
    </row>
    <row r="8" spans="2:13" x14ac:dyDescent="0.25">
      <c r="B8" s="12" t="s">
        <v>18</v>
      </c>
      <c r="C8" s="13"/>
      <c r="D8" s="13"/>
      <c r="E8" s="13"/>
      <c r="F8" s="13"/>
      <c r="G8" s="13"/>
      <c r="H8" s="13"/>
      <c r="I8" s="13">
        <v>1</v>
      </c>
      <c r="J8" s="13">
        <f t="shared" si="1"/>
        <v>1</v>
      </c>
      <c r="K8" s="14"/>
      <c r="L8" s="15">
        <f t="shared" si="2"/>
        <v>0</v>
      </c>
      <c r="M8" s="11"/>
    </row>
    <row r="9" spans="2:13" x14ac:dyDescent="0.25">
      <c r="B9" s="12" t="s">
        <v>19</v>
      </c>
      <c r="C9" s="13"/>
      <c r="D9" s="13"/>
      <c r="E9" s="13"/>
      <c r="F9" s="13"/>
      <c r="G9" s="13"/>
      <c r="H9" s="13"/>
      <c r="I9" s="13">
        <v>1</v>
      </c>
      <c r="J9" s="13">
        <f t="shared" si="1"/>
        <v>1</v>
      </c>
      <c r="K9" s="14"/>
      <c r="L9" s="15">
        <f t="shared" si="2"/>
        <v>0</v>
      </c>
      <c r="M9" s="11"/>
    </row>
    <row r="10" spans="2:13" x14ac:dyDescent="0.25">
      <c r="B10" s="12" t="s">
        <v>20</v>
      </c>
      <c r="C10" s="13"/>
      <c r="D10" s="13"/>
      <c r="E10" s="13"/>
      <c r="F10" s="13"/>
      <c r="G10" s="13"/>
      <c r="H10" s="13"/>
      <c r="I10" s="13">
        <v>1</v>
      </c>
      <c r="J10" s="13">
        <f t="shared" si="1"/>
        <v>1</v>
      </c>
      <c r="K10" s="14"/>
      <c r="L10" s="15">
        <f t="shared" si="2"/>
        <v>0</v>
      </c>
      <c r="M10" s="11"/>
    </row>
    <row r="11" spans="2:13" x14ac:dyDescent="0.25">
      <c r="B11" s="12" t="s">
        <v>21</v>
      </c>
      <c r="C11" s="13"/>
      <c r="D11" s="13"/>
      <c r="E11" s="13"/>
      <c r="F11" s="13"/>
      <c r="G11" s="13"/>
      <c r="H11" s="13"/>
      <c r="I11" s="13">
        <v>1</v>
      </c>
      <c r="J11" s="13">
        <f t="shared" si="1"/>
        <v>1</v>
      </c>
      <c r="K11" s="14"/>
      <c r="L11" s="15">
        <f t="shared" si="2"/>
        <v>0</v>
      </c>
      <c r="M11" s="11"/>
    </row>
    <row r="12" spans="2:13" x14ac:dyDescent="0.25">
      <c r="B12" s="12" t="s">
        <v>22</v>
      </c>
      <c r="C12" s="13"/>
      <c r="D12" s="13"/>
      <c r="E12" s="13">
        <v>1</v>
      </c>
      <c r="F12" s="13"/>
      <c r="G12" s="13"/>
      <c r="H12" s="13"/>
      <c r="I12" s="13"/>
      <c r="J12" s="13">
        <f t="shared" si="1"/>
        <v>1</v>
      </c>
      <c r="K12" s="14"/>
      <c r="L12" s="15">
        <f t="shared" si="2"/>
        <v>0</v>
      </c>
      <c r="M12" s="11"/>
    </row>
    <row r="13" spans="2:13" x14ac:dyDescent="0.25">
      <c r="B13" s="12" t="s">
        <v>23</v>
      </c>
      <c r="C13" s="13"/>
      <c r="D13" s="13"/>
      <c r="E13" s="13">
        <v>1</v>
      </c>
      <c r="F13" s="13"/>
      <c r="G13" s="13"/>
      <c r="H13" s="13"/>
      <c r="I13" s="13"/>
      <c r="J13" s="13">
        <f t="shared" si="1"/>
        <v>1</v>
      </c>
      <c r="K13" s="14"/>
      <c r="L13" s="15">
        <f t="shared" si="2"/>
        <v>0</v>
      </c>
      <c r="M13" s="11"/>
    </row>
    <row r="14" spans="2:13" x14ac:dyDescent="0.25">
      <c r="B14" s="12" t="s">
        <v>24</v>
      </c>
      <c r="C14" s="13"/>
      <c r="D14" s="13"/>
      <c r="E14" s="13"/>
      <c r="F14" s="13"/>
      <c r="G14" s="13">
        <v>1</v>
      </c>
      <c r="H14" s="13"/>
      <c r="I14" s="13"/>
      <c r="J14" s="13">
        <f t="shared" si="1"/>
        <v>1</v>
      </c>
      <c r="K14" s="14"/>
      <c r="L14" s="15">
        <f t="shared" si="2"/>
        <v>0</v>
      </c>
      <c r="M14" s="11"/>
    </row>
    <row r="15" spans="2:13" x14ac:dyDescent="0.25">
      <c r="B15" s="12" t="s">
        <v>25</v>
      </c>
      <c r="C15" s="13"/>
      <c r="D15" s="13"/>
      <c r="E15" s="13"/>
      <c r="F15" s="13"/>
      <c r="G15" s="13">
        <v>1</v>
      </c>
      <c r="H15" s="13"/>
      <c r="I15" s="13"/>
      <c r="J15" s="13">
        <f t="shared" si="1"/>
        <v>1</v>
      </c>
      <c r="K15" s="14"/>
      <c r="L15" s="15">
        <f t="shared" si="2"/>
        <v>0</v>
      </c>
      <c r="M15" s="11"/>
    </row>
    <row r="16" spans="2:13" x14ac:dyDescent="0.25">
      <c r="B16" s="12" t="s">
        <v>26</v>
      </c>
      <c r="C16" s="13"/>
      <c r="D16" s="13"/>
      <c r="E16" s="13"/>
      <c r="F16" s="13"/>
      <c r="G16" s="13">
        <v>1</v>
      </c>
      <c r="H16" s="13"/>
      <c r="I16" s="13"/>
      <c r="J16" s="13">
        <f t="shared" si="1"/>
        <v>1</v>
      </c>
      <c r="K16" s="14"/>
      <c r="L16" s="15">
        <f t="shared" si="2"/>
        <v>0</v>
      </c>
      <c r="M16" s="11"/>
    </row>
    <row r="17" spans="2:13" x14ac:dyDescent="0.25">
      <c r="B17" s="12" t="s">
        <v>27</v>
      </c>
      <c r="C17" s="13"/>
      <c r="D17" s="13"/>
      <c r="E17" s="13"/>
      <c r="F17" s="13"/>
      <c r="G17" s="13">
        <v>1</v>
      </c>
      <c r="H17" s="13"/>
      <c r="I17" s="13"/>
      <c r="J17" s="13">
        <f t="shared" si="1"/>
        <v>1</v>
      </c>
      <c r="K17" s="14"/>
      <c r="L17" s="15">
        <f t="shared" si="2"/>
        <v>0</v>
      </c>
      <c r="M17" s="11"/>
    </row>
    <row r="18" spans="2:13" x14ac:dyDescent="0.25">
      <c r="B18" s="12" t="s">
        <v>29</v>
      </c>
      <c r="C18" s="13"/>
      <c r="D18" s="13"/>
      <c r="E18" s="13"/>
      <c r="F18" s="13"/>
      <c r="G18" s="13">
        <v>3</v>
      </c>
      <c r="H18" s="13"/>
      <c r="I18" s="13"/>
      <c r="J18" s="13">
        <f t="shared" si="1"/>
        <v>3</v>
      </c>
      <c r="K18" s="14"/>
      <c r="L18" s="15">
        <f t="shared" si="2"/>
        <v>0</v>
      </c>
      <c r="M18" s="11"/>
    </row>
    <row r="19" spans="2:13" x14ac:dyDescent="0.25">
      <c r="B19" s="12" t="s">
        <v>30</v>
      </c>
      <c r="C19" s="13"/>
      <c r="D19" s="13"/>
      <c r="E19" s="13"/>
      <c r="F19" s="13"/>
      <c r="G19" s="13">
        <v>4</v>
      </c>
      <c r="H19" s="13"/>
      <c r="I19" s="13"/>
      <c r="J19" s="13">
        <f t="shared" si="1"/>
        <v>4</v>
      </c>
      <c r="K19" s="14"/>
      <c r="L19" s="15">
        <f t="shared" si="2"/>
        <v>0</v>
      </c>
      <c r="M19" s="11"/>
    </row>
    <row r="20" spans="2:13" x14ac:dyDescent="0.25">
      <c r="B20" s="12" t="s">
        <v>31</v>
      </c>
      <c r="C20" s="13"/>
      <c r="D20" s="13"/>
      <c r="E20" s="13"/>
      <c r="F20" s="13"/>
      <c r="G20" s="13">
        <v>1</v>
      </c>
      <c r="H20" s="13"/>
      <c r="I20" s="13"/>
      <c r="J20" s="13">
        <f t="shared" si="1"/>
        <v>1</v>
      </c>
      <c r="K20" s="14"/>
      <c r="L20" s="15">
        <f t="shared" si="2"/>
        <v>0</v>
      </c>
      <c r="M20" s="11"/>
    </row>
    <row r="21" spans="2:13" x14ac:dyDescent="0.25">
      <c r="B21" s="12" t="s">
        <v>32</v>
      </c>
      <c r="C21" s="13"/>
      <c r="D21" s="13"/>
      <c r="E21" s="13"/>
      <c r="F21" s="13"/>
      <c r="G21" s="13">
        <v>14</v>
      </c>
      <c r="H21" s="13"/>
      <c r="I21" s="13"/>
      <c r="J21" s="13">
        <f t="shared" si="1"/>
        <v>14</v>
      </c>
      <c r="K21" s="14"/>
      <c r="L21" s="15">
        <f t="shared" si="2"/>
        <v>0</v>
      </c>
      <c r="M21" s="11"/>
    </row>
    <row r="22" spans="2:13" x14ac:dyDescent="0.25">
      <c r="B22" s="12" t="s">
        <v>33</v>
      </c>
      <c r="C22" s="13"/>
      <c r="D22" s="13"/>
      <c r="E22" s="13"/>
      <c r="F22" s="13"/>
      <c r="G22" s="13">
        <v>4</v>
      </c>
      <c r="H22" s="13"/>
      <c r="I22" s="13"/>
      <c r="J22" s="13">
        <f t="shared" si="1"/>
        <v>4</v>
      </c>
      <c r="K22" s="14"/>
      <c r="L22" s="15">
        <f t="shared" si="2"/>
        <v>0</v>
      </c>
      <c r="M22" s="11"/>
    </row>
    <row r="23" spans="2:13" x14ac:dyDescent="0.25">
      <c r="B23" s="12" t="s">
        <v>34</v>
      </c>
      <c r="C23" s="13"/>
      <c r="D23" s="13"/>
      <c r="E23" s="13"/>
      <c r="F23" s="13"/>
      <c r="G23" s="13">
        <v>1</v>
      </c>
      <c r="H23" s="13"/>
      <c r="I23" s="13"/>
      <c r="J23" s="13">
        <f t="shared" si="1"/>
        <v>1</v>
      </c>
      <c r="K23" s="14"/>
      <c r="L23" s="15">
        <f t="shared" si="2"/>
        <v>0</v>
      </c>
      <c r="M23" s="11"/>
    </row>
    <row r="24" spans="2:13" x14ac:dyDescent="0.25">
      <c r="B24" s="12" t="s">
        <v>35</v>
      </c>
      <c r="C24" s="13"/>
      <c r="D24" s="13"/>
      <c r="E24" s="13"/>
      <c r="F24" s="13"/>
      <c r="G24" s="13">
        <v>1</v>
      </c>
      <c r="H24" s="13"/>
      <c r="I24" s="13"/>
      <c r="J24" s="13">
        <f t="shared" si="1"/>
        <v>1</v>
      </c>
      <c r="K24" s="14"/>
      <c r="L24" s="15">
        <f t="shared" si="2"/>
        <v>0</v>
      </c>
      <c r="M24" s="11"/>
    </row>
    <row r="25" spans="2:13" x14ac:dyDescent="0.25">
      <c r="B25" s="12" t="s">
        <v>36</v>
      </c>
      <c r="C25" s="13"/>
      <c r="D25" s="13"/>
      <c r="E25" s="13"/>
      <c r="F25" s="13"/>
      <c r="G25" s="13">
        <v>1</v>
      </c>
      <c r="H25" s="13"/>
      <c r="I25" s="13"/>
      <c r="J25" s="13">
        <f t="shared" si="1"/>
        <v>1</v>
      </c>
      <c r="K25" s="14"/>
      <c r="L25" s="15">
        <f t="shared" si="2"/>
        <v>0</v>
      </c>
      <c r="M25" s="11"/>
    </row>
    <row r="26" spans="2:13" x14ac:dyDescent="0.25">
      <c r="B26" s="12" t="s">
        <v>28</v>
      </c>
      <c r="C26" s="13"/>
      <c r="D26" s="13"/>
      <c r="E26" s="13"/>
      <c r="F26" s="13"/>
      <c r="G26" s="13">
        <v>1</v>
      </c>
      <c r="H26" s="13"/>
      <c r="I26" s="13"/>
      <c r="J26" s="13">
        <f>SUM(C26:I26)</f>
        <v>1</v>
      </c>
      <c r="K26" s="14"/>
      <c r="L26" s="15">
        <f>J26*K26</f>
        <v>0</v>
      </c>
      <c r="M26" s="11"/>
    </row>
    <row r="27" spans="2:13" x14ac:dyDescent="0.25">
      <c r="B27" s="12" t="s">
        <v>37</v>
      </c>
      <c r="C27" s="13">
        <v>1</v>
      </c>
      <c r="D27" s="13"/>
      <c r="E27" s="13"/>
      <c r="F27" s="13"/>
      <c r="G27" s="13"/>
      <c r="H27" s="13"/>
      <c r="I27" s="13"/>
      <c r="J27" s="13">
        <f t="shared" si="1"/>
        <v>1</v>
      </c>
      <c r="K27" s="14"/>
      <c r="L27" s="15">
        <f t="shared" si="2"/>
        <v>0</v>
      </c>
      <c r="M27" s="11"/>
    </row>
    <row r="28" spans="2:13" ht="15.75" thickBot="1" x14ac:dyDescent="0.3">
      <c r="B28" s="16" t="s">
        <v>38</v>
      </c>
      <c r="C28" s="17">
        <v>1</v>
      </c>
      <c r="D28" s="17"/>
      <c r="E28" s="17"/>
      <c r="F28" s="17"/>
      <c r="G28" s="17"/>
      <c r="H28" s="17"/>
      <c r="I28" s="17"/>
      <c r="J28" s="17">
        <f t="shared" si="1"/>
        <v>1</v>
      </c>
      <c r="K28" s="18"/>
      <c r="L28" s="19">
        <f t="shared" si="2"/>
        <v>0</v>
      </c>
      <c r="M28" s="11"/>
    </row>
    <row r="29" spans="2:13" s="6" customFormat="1" ht="15.75" thickBot="1" x14ac:dyDescent="0.3">
      <c r="B29" s="20" t="s">
        <v>39</v>
      </c>
      <c r="C29" s="21">
        <f>SUBTOTAL(9,C30:C32)</f>
        <v>0</v>
      </c>
      <c r="D29" s="21">
        <f t="shared" ref="D29:I29" si="3">SUBTOTAL(9,D30:D32)</f>
        <v>0</v>
      </c>
      <c r="E29" s="21">
        <f t="shared" si="3"/>
        <v>0</v>
      </c>
      <c r="F29" s="21">
        <f t="shared" si="3"/>
        <v>3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1"/>
        <v>3</v>
      </c>
      <c r="K29" s="22"/>
      <c r="L29" s="22"/>
      <c r="M29" s="23">
        <f>SUBTOTAL(9,L30:L32)</f>
        <v>0</v>
      </c>
    </row>
    <row r="30" spans="2:13" x14ac:dyDescent="0.25">
      <c r="B30" s="12" t="s">
        <v>40</v>
      </c>
      <c r="C30" s="13"/>
      <c r="D30" s="13"/>
      <c r="E30" s="13"/>
      <c r="F30" s="13">
        <v>1</v>
      </c>
      <c r="G30" s="13"/>
      <c r="H30" s="13"/>
      <c r="I30" s="13"/>
      <c r="J30" s="13">
        <f t="shared" si="1"/>
        <v>1</v>
      </c>
      <c r="K30" s="14"/>
      <c r="L30" s="15">
        <f t="shared" si="2"/>
        <v>0</v>
      </c>
      <c r="M30" s="11"/>
    </row>
    <row r="31" spans="2:13" x14ac:dyDescent="0.25">
      <c r="B31" s="12" t="s">
        <v>41</v>
      </c>
      <c r="C31" s="13"/>
      <c r="D31" s="13"/>
      <c r="E31" s="13"/>
      <c r="F31" s="13">
        <v>1</v>
      </c>
      <c r="G31" s="13"/>
      <c r="H31" s="13"/>
      <c r="I31" s="13"/>
      <c r="J31" s="13">
        <f t="shared" si="1"/>
        <v>1</v>
      </c>
      <c r="K31" s="14"/>
      <c r="L31" s="15">
        <f t="shared" si="2"/>
        <v>0</v>
      </c>
      <c r="M31" s="11"/>
    </row>
    <row r="32" spans="2:13" ht="15.75" thickBot="1" x14ac:dyDescent="0.3">
      <c r="B32" s="12" t="s">
        <v>42</v>
      </c>
      <c r="C32" s="13"/>
      <c r="D32" s="13"/>
      <c r="E32" s="13"/>
      <c r="F32" s="13">
        <v>1</v>
      </c>
      <c r="G32" s="13"/>
      <c r="H32" s="13"/>
      <c r="I32" s="13"/>
      <c r="J32" s="13">
        <f t="shared" si="1"/>
        <v>1</v>
      </c>
      <c r="K32" s="14"/>
      <c r="L32" s="15">
        <f t="shared" si="2"/>
        <v>0</v>
      </c>
      <c r="M32" s="11"/>
    </row>
    <row r="33" spans="2:13" s="6" customFormat="1" ht="15.75" thickBot="1" x14ac:dyDescent="0.3">
      <c r="B33" s="20" t="s">
        <v>43</v>
      </c>
      <c r="C33" s="21">
        <f>SUBTOTAL(9,C34:C37)</f>
        <v>29</v>
      </c>
      <c r="D33" s="21">
        <f t="shared" ref="D33:I33" si="4">SUBTOTAL(9,D34:D37)</f>
        <v>0</v>
      </c>
      <c r="E33" s="21">
        <f t="shared" si="4"/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1"/>
        <v>29</v>
      </c>
      <c r="K33" s="22"/>
      <c r="L33" s="22"/>
      <c r="M33" s="23">
        <f>SUBTOTAL(9,L34:L37)</f>
        <v>0</v>
      </c>
    </row>
    <row r="34" spans="2:13" x14ac:dyDescent="0.25">
      <c r="B34" s="12" t="s">
        <v>44</v>
      </c>
      <c r="C34" s="13">
        <v>4</v>
      </c>
      <c r="D34" s="13"/>
      <c r="E34" s="13"/>
      <c r="F34" s="13"/>
      <c r="G34" s="13"/>
      <c r="H34" s="13"/>
      <c r="I34" s="13"/>
      <c r="J34" s="13">
        <f t="shared" si="1"/>
        <v>4</v>
      </c>
      <c r="K34" s="14"/>
      <c r="L34" s="15">
        <f t="shared" si="2"/>
        <v>0</v>
      </c>
      <c r="M34" s="11"/>
    </row>
    <row r="35" spans="2:13" x14ac:dyDescent="0.25">
      <c r="B35" s="12" t="s">
        <v>45</v>
      </c>
      <c r="C35" s="13">
        <v>2</v>
      </c>
      <c r="D35" s="13"/>
      <c r="E35" s="13"/>
      <c r="F35" s="13"/>
      <c r="G35" s="13"/>
      <c r="H35" s="13"/>
      <c r="I35" s="13"/>
      <c r="J35" s="13">
        <f t="shared" si="1"/>
        <v>2</v>
      </c>
      <c r="K35" s="14"/>
      <c r="L35" s="15">
        <f t="shared" si="2"/>
        <v>0</v>
      </c>
      <c r="M35" s="11"/>
    </row>
    <row r="36" spans="2:13" x14ac:dyDescent="0.25">
      <c r="B36" s="12" t="s">
        <v>86</v>
      </c>
      <c r="C36" s="13">
        <v>10</v>
      </c>
      <c r="D36" s="13"/>
      <c r="E36" s="13"/>
      <c r="F36" s="13"/>
      <c r="G36" s="13"/>
      <c r="H36" s="13"/>
      <c r="I36" s="13"/>
      <c r="J36" s="13">
        <f t="shared" si="1"/>
        <v>10</v>
      </c>
      <c r="K36" s="14"/>
      <c r="L36" s="15">
        <f t="shared" si="2"/>
        <v>0</v>
      </c>
      <c r="M36" s="11"/>
    </row>
    <row r="37" spans="2:13" ht="15.75" thickBot="1" x14ac:dyDescent="0.3">
      <c r="B37" s="12" t="s">
        <v>47</v>
      </c>
      <c r="C37" s="13">
        <v>13</v>
      </c>
      <c r="D37" s="13"/>
      <c r="E37" s="13"/>
      <c r="F37" s="13"/>
      <c r="G37" s="13"/>
      <c r="H37" s="13"/>
      <c r="I37" s="13"/>
      <c r="J37" s="13">
        <f t="shared" si="1"/>
        <v>13</v>
      </c>
      <c r="K37" s="14"/>
      <c r="L37" s="15">
        <f t="shared" si="2"/>
        <v>0</v>
      </c>
      <c r="M37" s="11"/>
    </row>
    <row r="38" spans="2:13" s="6" customFormat="1" ht="15.75" thickBot="1" x14ac:dyDescent="0.3">
      <c r="B38" s="20" t="s">
        <v>48</v>
      </c>
      <c r="C38" s="21">
        <f>SUBTOTAL(9,C39:C41)</f>
        <v>0</v>
      </c>
      <c r="D38" s="21">
        <f t="shared" ref="D38:I38" si="5">SUBTOTAL(9,D39:D41)</f>
        <v>0</v>
      </c>
      <c r="E38" s="21">
        <f t="shared" si="5"/>
        <v>2</v>
      </c>
      <c r="F38" s="21">
        <f t="shared" si="5"/>
        <v>6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1"/>
        <v>8</v>
      </c>
      <c r="K38" s="22"/>
      <c r="L38" s="22"/>
      <c r="M38" s="23">
        <f>SUBTOTAL(9,L39:L41)</f>
        <v>0</v>
      </c>
    </row>
    <row r="39" spans="2:13" x14ac:dyDescent="0.25">
      <c r="B39" s="12" t="s">
        <v>49</v>
      </c>
      <c r="C39" s="13"/>
      <c r="D39" s="13"/>
      <c r="E39" s="13"/>
      <c r="F39" s="13">
        <v>6</v>
      </c>
      <c r="G39" s="13"/>
      <c r="H39" s="13"/>
      <c r="I39" s="13"/>
      <c r="J39" s="13">
        <f t="shared" si="1"/>
        <v>6</v>
      </c>
      <c r="K39" s="14"/>
      <c r="L39" s="15">
        <f t="shared" si="2"/>
        <v>0</v>
      </c>
      <c r="M39" s="11"/>
    </row>
    <row r="40" spans="2:13" x14ac:dyDescent="0.25">
      <c r="B40" s="12" t="s">
        <v>50</v>
      </c>
      <c r="C40" s="13"/>
      <c r="D40" s="13"/>
      <c r="E40" s="13">
        <v>1</v>
      </c>
      <c r="F40" s="13"/>
      <c r="G40" s="13"/>
      <c r="H40" s="13"/>
      <c r="I40" s="13"/>
      <c r="J40" s="13">
        <f t="shared" si="1"/>
        <v>1</v>
      </c>
      <c r="K40" s="14"/>
      <c r="L40" s="15">
        <f t="shared" si="2"/>
        <v>0</v>
      </c>
      <c r="M40" s="11"/>
    </row>
    <row r="41" spans="2:13" ht="15.75" thickBot="1" x14ac:dyDescent="0.3">
      <c r="B41" s="12" t="s">
        <v>51</v>
      </c>
      <c r="C41" s="13"/>
      <c r="D41" s="13"/>
      <c r="E41" s="13">
        <v>1</v>
      </c>
      <c r="F41" s="13"/>
      <c r="G41" s="13"/>
      <c r="H41" s="13"/>
      <c r="I41" s="13"/>
      <c r="J41" s="13">
        <f t="shared" si="1"/>
        <v>1</v>
      </c>
      <c r="K41" s="14"/>
      <c r="L41" s="15">
        <f t="shared" si="2"/>
        <v>0</v>
      </c>
      <c r="M41" s="11"/>
    </row>
    <row r="42" spans="2:13" s="6" customFormat="1" ht="15.75" thickBot="1" x14ac:dyDescent="0.3">
      <c r="B42" s="20" t="s">
        <v>52</v>
      </c>
      <c r="C42" s="21">
        <f>SUBTOTAL(9,C43:C44)</f>
        <v>15</v>
      </c>
      <c r="D42" s="21">
        <f t="shared" ref="D42:I42" si="6">SUBTOTAL(9,D43:D44)</f>
        <v>0</v>
      </c>
      <c r="E42" s="21">
        <f t="shared" si="6"/>
        <v>0</v>
      </c>
      <c r="F42" s="21">
        <f t="shared" si="6"/>
        <v>0</v>
      </c>
      <c r="G42" s="21">
        <f t="shared" si="6"/>
        <v>1</v>
      </c>
      <c r="H42" s="21">
        <f t="shared" si="6"/>
        <v>0</v>
      </c>
      <c r="I42" s="21">
        <f t="shared" si="6"/>
        <v>0</v>
      </c>
      <c r="J42" s="21">
        <f t="shared" si="1"/>
        <v>16</v>
      </c>
      <c r="K42" s="22"/>
      <c r="L42" s="22"/>
      <c r="M42" s="23">
        <f>SUBTOTAL(9,L43:L44)</f>
        <v>0</v>
      </c>
    </row>
    <row r="43" spans="2:13" x14ac:dyDescent="0.25">
      <c r="B43" s="12" t="s">
        <v>53</v>
      </c>
      <c r="C43" s="13"/>
      <c r="D43" s="13"/>
      <c r="E43" s="13"/>
      <c r="F43" s="13"/>
      <c r="G43" s="13">
        <v>1</v>
      </c>
      <c r="H43" s="13"/>
      <c r="I43" s="13"/>
      <c r="J43" s="13">
        <f t="shared" si="1"/>
        <v>1</v>
      </c>
      <c r="K43" s="14"/>
      <c r="L43" s="15">
        <f t="shared" si="2"/>
        <v>0</v>
      </c>
      <c r="M43" s="11"/>
    </row>
    <row r="44" spans="2:13" ht="15.75" thickBot="1" x14ac:dyDescent="0.3">
      <c r="B44" s="12" t="s">
        <v>87</v>
      </c>
      <c r="C44" s="13">
        <v>15</v>
      </c>
      <c r="D44" s="13"/>
      <c r="E44" s="13"/>
      <c r="F44" s="13"/>
      <c r="G44" s="13"/>
      <c r="H44" s="13"/>
      <c r="I44" s="13"/>
      <c r="J44" s="13">
        <f t="shared" si="1"/>
        <v>15</v>
      </c>
      <c r="K44" s="14"/>
      <c r="L44" s="15">
        <f t="shared" si="2"/>
        <v>0</v>
      </c>
      <c r="M44" s="11"/>
    </row>
    <row r="45" spans="2:13" s="6" customFormat="1" ht="15.75" thickBot="1" x14ac:dyDescent="0.3">
      <c r="B45" s="20" t="s">
        <v>55</v>
      </c>
      <c r="C45" s="21">
        <f t="shared" ref="C45:I45" si="7">SUBTOTAL(9,C46:C53)</f>
        <v>8</v>
      </c>
      <c r="D45" s="21">
        <f t="shared" si="7"/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1"/>
        <v>8</v>
      </c>
      <c r="K45" s="22"/>
      <c r="L45" s="22"/>
      <c r="M45" s="23">
        <f>SUBTOTAL(9,L46:L53)</f>
        <v>0</v>
      </c>
    </row>
    <row r="46" spans="2:13" x14ac:dyDescent="0.25">
      <c r="B46" s="12" t="s">
        <v>56</v>
      </c>
      <c r="C46" s="13">
        <v>1</v>
      </c>
      <c r="D46" s="13"/>
      <c r="E46" s="13"/>
      <c r="F46" s="13"/>
      <c r="G46" s="13"/>
      <c r="H46" s="13"/>
      <c r="I46" s="13"/>
      <c r="J46" s="13">
        <f t="shared" si="1"/>
        <v>1</v>
      </c>
      <c r="K46" s="14"/>
      <c r="L46" s="15">
        <f t="shared" si="2"/>
        <v>0</v>
      </c>
      <c r="M46" s="11"/>
    </row>
    <row r="47" spans="2:13" x14ac:dyDescent="0.25">
      <c r="B47" s="12" t="s">
        <v>57</v>
      </c>
      <c r="C47" s="13">
        <v>1</v>
      </c>
      <c r="D47" s="13"/>
      <c r="E47" s="13"/>
      <c r="F47" s="13"/>
      <c r="G47" s="13"/>
      <c r="H47" s="13"/>
      <c r="I47" s="13"/>
      <c r="J47" s="13">
        <f t="shared" si="1"/>
        <v>1</v>
      </c>
      <c r="K47" s="14"/>
      <c r="L47" s="15">
        <f t="shared" si="2"/>
        <v>0</v>
      </c>
      <c r="M47" s="11"/>
    </row>
    <row r="48" spans="2:13" x14ac:dyDescent="0.25">
      <c r="B48" s="12" t="s">
        <v>58</v>
      </c>
      <c r="C48" s="13">
        <v>1</v>
      </c>
      <c r="D48" s="13"/>
      <c r="E48" s="13"/>
      <c r="F48" s="13"/>
      <c r="G48" s="13"/>
      <c r="H48" s="13"/>
      <c r="I48" s="13"/>
      <c r="J48" s="13">
        <f t="shared" si="1"/>
        <v>1</v>
      </c>
      <c r="K48" s="14"/>
      <c r="L48" s="15">
        <f t="shared" si="2"/>
        <v>0</v>
      </c>
      <c r="M48" s="11"/>
    </row>
    <row r="49" spans="2:13" x14ac:dyDescent="0.25">
      <c r="B49" s="12" t="s">
        <v>59</v>
      </c>
      <c r="C49" s="13">
        <v>1</v>
      </c>
      <c r="D49" s="13"/>
      <c r="E49" s="13"/>
      <c r="F49" s="13"/>
      <c r="G49" s="13"/>
      <c r="H49" s="13"/>
      <c r="I49" s="13"/>
      <c r="J49" s="13">
        <f t="shared" si="1"/>
        <v>1</v>
      </c>
      <c r="K49" s="14"/>
      <c r="L49" s="15">
        <f t="shared" si="2"/>
        <v>0</v>
      </c>
      <c r="M49" s="11"/>
    </row>
    <row r="50" spans="2:13" x14ac:dyDescent="0.25">
      <c r="B50" s="12" t="s">
        <v>60</v>
      </c>
      <c r="C50" s="13">
        <v>1</v>
      </c>
      <c r="D50" s="13"/>
      <c r="E50" s="13"/>
      <c r="F50" s="13"/>
      <c r="G50" s="13"/>
      <c r="H50" s="13"/>
      <c r="I50" s="13"/>
      <c r="J50" s="13">
        <f t="shared" si="1"/>
        <v>1</v>
      </c>
      <c r="K50" s="14"/>
      <c r="L50" s="15">
        <f t="shared" si="2"/>
        <v>0</v>
      </c>
      <c r="M50" s="11"/>
    </row>
    <row r="51" spans="2:13" x14ac:dyDescent="0.25">
      <c r="B51" s="12" t="s">
        <v>61</v>
      </c>
      <c r="C51" s="13">
        <v>1</v>
      </c>
      <c r="D51" s="13"/>
      <c r="E51" s="13"/>
      <c r="F51" s="13"/>
      <c r="G51" s="13"/>
      <c r="H51" s="13"/>
      <c r="I51" s="13"/>
      <c r="J51" s="13">
        <f t="shared" si="1"/>
        <v>1</v>
      </c>
      <c r="K51" s="14"/>
      <c r="L51" s="15">
        <f t="shared" si="2"/>
        <v>0</v>
      </c>
      <c r="M51" s="11"/>
    </row>
    <row r="52" spans="2:13" x14ac:dyDescent="0.25">
      <c r="B52" s="12" t="s">
        <v>62</v>
      </c>
      <c r="C52" s="13">
        <v>1</v>
      </c>
      <c r="D52" s="13"/>
      <c r="E52" s="13"/>
      <c r="F52" s="13"/>
      <c r="G52" s="13"/>
      <c r="H52" s="13"/>
      <c r="I52" s="13"/>
      <c r="J52" s="13">
        <f t="shared" si="1"/>
        <v>1</v>
      </c>
      <c r="K52" s="14"/>
      <c r="L52" s="15">
        <f t="shared" si="2"/>
        <v>0</v>
      </c>
      <c r="M52" s="11"/>
    </row>
    <row r="53" spans="2:13" ht="15.75" thickBot="1" x14ac:dyDescent="0.3">
      <c r="B53" s="12" t="s">
        <v>63</v>
      </c>
      <c r="C53" s="13">
        <v>1</v>
      </c>
      <c r="D53" s="13"/>
      <c r="E53" s="13"/>
      <c r="F53" s="13"/>
      <c r="G53" s="13"/>
      <c r="H53" s="13"/>
      <c r="I53" s="13"/>
      <c r="J53" s="13">
        <f t="shared" si="1"/>
        <v>1</v>
      </c>
      <c r="K53" s="14"/>
      <c r="L53" s="15">
        <f t="shared" si="2"/>
        <v>0</v>
      </c>
      <c r="M53" s="11"/>
    </row>
    <row r="54" spans="2:13" s="6" customFormat="1" ht="15.75" thickBot="1" x14ac:dyDescent="0.3">
      <c r="B54" s="20" t="s">
        <v>64</v>
      </c>
      <c r="C54" s="21">
        <f>SUBTOTAL(9,C55:C57)</f>
        <v>2</v>
      </c>
      <c r="D54" s="21">
        <f t="shared" ref="D54:I54" si="8">SUBTOTAL(9,D55:D57)</f>
        <v>25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8"/>
        <v>0</v>
      </c>
      <c r="J54" s="21">
        <f t="shared" si="1"/>
        <v>27</v>
      </c>
      <c r="K54" s="22"/>
      <c r="L54" s="22"/>
      <c r="M54" s="23">
        <f>SUBTOTAL(9,L55:L57)</f>
        <v>0</v>
      </c>
    </row>
    <row r="55" spans="2:13" x14ac:dyDescent="0.25">
      <c r="B55" s="12" t="s">
        <v>65</v>
      </c>
      <c r="C55" s="13">
        <v>2</v>
      </c>
      <c r="D55" s="13"/>
      <c r="E55" s="13"/>
      <c r="F55" s="13"/>
      <c r="G55" s="13"/>
      <c r="H55" s="13"/>
      <c r="I55" s="13"/>
      <c r="J55" s="13">
        <f t="shared" si="1"/>
        <v>2</v>
      </c>
      <c r="K55" s="14"/>
      <c r="L55" s="15">
        <f t="shared" si="2"/>
        <v>0</v>
      </c>
      <c r="M55" s="11"/>
    </row>
    <row r="56" spans="2:13" x14ac:dyDescent="0.25">
      <c r="B56" s="12" t="s">
        <v>46</v>
      </c>
      <c r="C56" s="13"/>
      <c r="D56" s="13">
        <v>12</v>
      </c>
      <c r="E56" s="13"/>
      <c r="F56" s="13"/>
      <c r="G56" s="13"/>
      <c r="H56" s="13"/>
      <c r="I56" s="13"/>
      <c r="J56" s="13">
        <f t="shared" si="1"/>
        <v>12</v>
      </c>
      <c r="K56" s="14"/>
      <c r="L56" s="15">
        <f t="shared" si="2"/>
        <v>0</v>
      </c>
      <c r="M56" s="11"/>
    </row>
    <row r="57" spans="2:13" ht="15.75" thickBot="1" x14ac:dyDescent="0.3">
      <c r="B57" s="12" t="s">
        <v>54</v>
      </c>
      <c r="C57" s="13"/>
      <c r="D57" s="13">
        <v>13</v>
      </c>
      <c r="E57" s="13"/>
      <c r="F57" s="13"/>
      <c r="G57" s="13"/>
      <c r="H57" s="13"/>
      <c r="I57" s="13"/>
      <c r="J57" s="13">
        <f t="shared" si="1"/>
        <v>13</v>
      </c>
      <c r="K57" s="14"/>
      <c r="L57" s="15">
        <f t="shared" si="2"/>
        <v>0</v>
      </c>
      <c r="M57" s="11"/>
    </row>
    <row r="58" spans="2:13" s="6" customFormat="1" ht="15.75" thickBot="1" x14ac:dyDescent="0.3">
      <c r="B58" s="20" t="s">
        <v>66</v>
      </c>
      <c r="C58" s="21">
        <f t="shared" ref="C58:J58" si="9">SUBTOTAL(9,C3:C57)</f>
        <v>56</v>
      </c>
      <c r="D58" s="21">
        <f t="shared" si="9"/>
        <v>25</v>
      </c>
      <c r="E58" s="21">
        <f t="shared" si="9"/>
        <v>6</v>
      </c>
      <c r="F58" s="21">
        <f t="shared" si="9"/>
        <v>10</v>
      </c>
      <c r="G58" s="21">
        <f t="shared" si="9"/>
        <v>35</v>
      </c>
      <c r="H58" s="21">
        <f t="shared" si="9"/>
        <v>2</v>
      </c>
      <c r="I58" s="21">
        <f t="shared" si="9"/>
        <v>6</v>
      </c>
      <c r="J58" s="21">
        <f t="shared" si="9"/>
        <v>280</v>
      </c>
      <c r="K58" s="22"/>
      <c r="L58" s="22">
        <f>SUBTOTAL(9,L3:L57)</f>
        <v>0</v>
      </c>
      <c r="M58" s="23"/>
    </row>
    <row r="59" spans="2:13" x14ac:dyDescent="0.25">
      <c r="B59" s="24"/>
    </row>
    <row r="60" spans="2:13" ht="15.75" thickBot="1" x14ac:dyDescent="0.3">
      <c r="B60" s="24"/>
    </row>
    <row r="61" spans="2:13" s="28" customFormat="1" ht="43.9" customHeight="1" thickBot="1" x14ac:dyDescent="0.3">
      <c r="B61" s="27" t="s">
        <v>67</v>
      </c>
      <c r="C61" s="108" t="s">
        <v>68</v>
      </c>
      <c r="D61" s="108"/>
      <c r="E61" s="108" t="s">
        <v>69</v>
      </c>
      <c r="F61" s="108"/>
      <c r="G61" s="108"/>
      <c r="H61" s="108" t="s">
        <v>84</v>
      </c>
      <c r="I61" s="108"/>
      <c r="J61" s="108"/>
      <c r="K61" s="109" t="s">
        <v>70</v>
      </c>
      <c r="L61" s="110"/>
      <c r="M61" s="111"/>
    </row>
    <row r="62" spans="2:13" s="28" customFormat="1" ht="45" x14ac:dyDescent="0.25">
      <c r="B62" s="33" t="s">
        <v>83</v>
      </c>
      <c r="C62" s="112">
        <v>0.1</v>
      </c>
      <c r="D62" s="113"/>
      <c r="E62" s="89">
        <f>C62*$L$58</f>
        <v>0</v>
      </c>
      <c r="F62" s="90"/>
      <c r="G62" s="91"/>
      <c r="H62" s="92"/>
      <c r="I62" s="92"/>
      <c r="J62" s="93"/>
      <c r="K62" s="94"/>
      <c r="L62" s="95"/>
      <c r="M62" s="96"/>
    </row>
    <row r="63" spans="2:13" x14ac:dyDescent="0.25">
      <c r="B63" s="34" t="s">
        <v>71</v>
      </c>
      <c r="C63" s="64">
        <v>0.1</v>
      </c>
      <c r="D63" s="65"/>
      <c r="E63" s="66">
        <f t="shared" ref="E63:E67" si="10">C63*$L$58</f>
        <v>0</v>
      </c>
      <c r="F63" s="67"/>
      <c r="G63" s="68"/>
      <c r="H63" s="69"/>
      <c r="I63" s="69"/>
      <c r="J63" s="70"/>
      <c r="K63" s="71"/>
      <c r="L63" s="72"/>
      <c r="M63" s="73"/>
    </row>
    <row r="64" spans="2:13" x14ac:dyDescent="0.25">
      <c r="B64" s="34" t="s">
        <v>85</v>
      </c>
      <c r="C64" s="64">
        <v>0.1</v>
      </c>
      <c r="D64" s="65"/>
      <c r="E64" s="66">
        <f t="shared" ref="E64" si="11">C64*$L$58</f>
        <v>0</v>
      </c>
      <c r="F64" s="67"/>
      <c r="G64" s="68"/>
      <c r="H64" s="69"/>
      <c r="I64" s="69"/>
      <c r="J64" s="70"/>
      <c r="K64" s="71"/>
      <c r="L64" s="72"/>
      <c r="M64" s="73"/>
    </row>
    <row r="65" spans="2:13" x14ac:dyDescent="0.25">
      <c r="B65" s="34" t="s">
        <v>72</v>
      </c>
      <c r="C65" s="64">
        <v>0.2</v>
      </c>
      <c r="D65" s="65"/>
      <c r="E65" s="66">
        <f t="shared" si="10"/>
        <v>0</v>
      </c>
      <c r="F65" s="67"/>
      <c r="G65" s="68"/>
      <c r="H65" s="69"/>
      <c r="I65" s="69"/>
      <c r="J65" s="70"/>
      <c r="K65" s="71"/>
      <c r="L65" s="72"/>
      <c r="M65" s="73"/>
    </row>
    <row r="66" spans="2:13" x14ac:dyDescent="0.25">
      <c r="B66" s="34" t="s">
        <v>73</v>
      </c>
      <c r="C66" s="64">
        <v>0.4</v>
      </c>
      <c r="D66" s="65"/>
      <c r="E66" s="66">
        <f t="shared" si="10"/>
        <v>0</v>
      </c>
      <c r="F66" s="67"/>
      <c r="G66" s="68"/>
      <c r="H66" s="69"/>
      <c r="I66" s="69"/>
      <c r="J66" s="70"/>
      <c r="K66" s="71"/>
      <c r="L66" s="72"/>
      <c r="M66" s="73"/>
    </row>
    <row r="67" spans="2:13" ht="15.75" thickBot="1" x14ac:dyDescent="0.3">
      <c r="B67" s="35" t="s">
        <v>74</v>
      </c>
      <c r="C67" s="79">
        <v>0.1</v>
      </c>
      <c r="D67" s="80"/>
      <c r="E67" s="81">
        <f t="shared" si="10"/>
        <v>0</v>
      </c>
      <c r="F67" s="82"/>
      <c r="G67" s="83"/>
      <c r="H67" s="84"/>
      <c r="I67" s="84"/>
      <c r="J67" s="85"/>
      <c r="K67" s="86"/>
      <c r="L67" s="87"/>
      <c r="M67" s="88"/>
    </row>
    <row r="68" spans="2:13" ht="15.75" thickBot="1" x14ac:dyDescent="0.3">
      <c r="B68" s="29"/>
      <c r="C68" s="74">
        <f>SUM(C62:C67)</f>
        <v>1</v>
      </c>
      <c r="D68" s="74"/>
      <c r="E68" s="75">
        <f>SUM(E62:G67)</f>
        <v>0</v>
      </c>
      <c r="F68" s="74"/>
      <c r="G68" s="74"/>
      <c r="H68" s="74"/>
      <c r="I68" s="74"/>
      <c r="J68" s="74"/>
      <c r="K68" s="76"/>
      <c r="L68" s="77"/>
      <c r="M68" s="78"/>
    </row>
    <row r="70" spans="2:13" x14ac:dyDescent="0.25">
      <c r="B70" s="99" t="s">
        <v>88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 x14ac:dyDescent="0.2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7" t="s">
        <v>90</v>
      </c>
      <c r="L72" s="36"/>
      <c r="M72" s="36"/>
    </row>
    <row r="73" spans="2:13" x14ac:dyDescent="0.25">
      <c r="F73" s="30" t="s">
        <v>75</v>
      </c>
      <c r="K73" s="38" t="s">
        <v>89</v>
      </c>
    </row>
    <row r="74" spans="2:13" x14ac:dyDescent="0.25">
      <c r="F74" s="31" t="s">
        <v>77</v>
      </c>
      <c r="J74" s="32" t="s">
        <v>6</v>
      </c>
      <c r="K74" s="26">
        <f>PriceMPM1*1+PriceMPM2*1+PriceMPM3*1+PriceMPM4*1+PricePMOL*4+PricePMSAL1*2+PricePMSAL2*2+PricePPM1*10+PricePPM2*15+PricePPM3*13+PricePPM4*1+PricePPM5*1+PricePPM6*1+PricePPM7*1+PricePPM8*1+PricePPM9*1</f>
        <v>0</v>
      </c>
    </row>
    <row r="75" spans="2:13" x14ac:dyDescent="0.25">
      <c r="F75" s="31" t="s">
        <v>76</v>
      </c>
      <c r="J75" s="32" t="s">
        <v>7</v>
      </c>
      <c r="K75" s="26">
        <f>+PricePPM1*12+PricePPM2*13</f>
        <v>0</v>
      </c>
    </row>
    <row r="76" spans="2:13" x14ac:dyDescent="0.25">
      <c r="F76" s="31" t="s">
        <v>79</v>
      </c>
      <c r="J76" s="32" t="s">
        <v>8</v>
      </c>
      <c r="K76" s="26">
        <f>+PriceA1*1+PriceA2*1+PriceB3*1+PriceB4*1+PriceN3*1+PriceN4*1</f>
        <v>0</v>
      </c>
    </row>
    <row r="77" spans="2:13" x14ac:dyDescent="0.25">
      <c r="F77" s="31" t="s">
        <v>78</v>
      </c>
      <c r="J77" s="32" t="s">
        <v>9</v>
      </c>
      <c r="K77" s="26">
        <f>+PriceA3*1+PriceAR2*1+PriceBR1*1+PriceBR2*1+PriceN1*6</f>
        <v>0</v>
      </c>
    </row>
    <row r="78" spans="2:13" x14ac:dyDescent="0.25">
      <c r="F78" s="31" t="s">
        <v>80</v>
      </c>
      <c r="J78" s="32" t="s">
        <v>10</v>
      </c>
      <c r="K78" s="26">
        <f>+PriceH1*1+PriceH2*1+PriceH3*1+PriceH4*1+PriceM1*1+PriceM2*3+PriceM3*4+PriceM4*1+PriceM5*14+PriceM6*4+PriceM7*1+PriceM8*1+PriceM9*1+PriceM10*1</f>
        <v>0</v>
      </c>
    </row>
    <row r="79" spans="2:13" x14ac:dyDescent="0.25">
      <c r="F79" s="31" t="s">
        <v>81</v>
      </c>
      <c r="J79" s="32" t="s">
        <v>11</v>
      </c>
      <c r="K79" s="26">
        <f>PriceA3*1+PriceA4*1</f>
        <v>0</v>
      </c>
    </row>
    <row r="80" spans="2:13" x14ac:dyDescent="0.25">
      <c r="F80" s="31" t="s">
        <v>82</v>
      </c>
      <c r="J80" s="32" t="s">
        <v>12</v>
      </c>
      <c r="K80" s="26">
        <f>+PriceA3*1+PriceA4*1+PriceAS1*1+PriceAS2*1+PriceAS3*1+PriceAS4*1</f>
        <v>0</v>
      </c>
    </row>
    <row r="81" spans="3:12" x14ac:dyDescent="0.25">
      <c r="F81" s="31"/>
      <c r="J81" s="32"/>
    </row>
    <row r="82" spans="3:12" x14ac:dyDescent="0.25">
      <c r="C82"/>
      <c r="D82"/>
      <c r="E82"/>
      <c r="F82"/>
      <c r="G82"/>
      <c r="H82"/>
      <c r="I82"/>
      <c r="J82"/>
      <c r="K82"/>
      <c r="L82"/>
    </row>
    <row r="83" spans="3:12" x14ac:dyDescent="0.25">
      <c r="C83"/>
      <c r="D83"/>
      <c r="E83"/>
      <c r="F83"/>
      <c r="G83"/>
      <c r="H83"/>
      <c r="I83"/>
      <c r="J83"/>
      <c r="K83"/>
      <c r="L83"/>
    </row>
    <row r="84" spans="3:12" x14ac:dyDescent="0.25">
      <c r="C84"/>
      <c r="D84"/>
      <c r="E84"/>
      <c r="F84"/>
      <c r="G84"/>
      <c r="H84"/>
      <c r="I84"/>
      <c r="J84"/>
      <c r="K84"/>
      <c r="L84"/>
    </row>
    <row r="85" spans="3:12" x14ac:dyDescent="0.25">
      <c r="C85"/>
      <c r="D85"/>
      <c r="E85"/>
      <c r="F85"/>
      <c r="G85"/>
      <c r="H85"/>
      <c r="I85"/>
      <c r="J85"/>
      <c r="K85"/>
      <c r="L85"/>
    </row>
    <row r="86" spans="3:12" x14ac:dyDescent="0.25">
      <c r="C86"/>
      <c r="D86"/>
      <c r="E86"/>
      <c r="F86"/>
      <c r="G86"/>
      <c r="H86"/>
      <c r="I86"/>
      <c r="J86"/>
      <c r="K86"/>
      <c r="L86"/>
    </row>
    <row r="87" spans="3:12" x14ac:dyDescent="0.25">
      <c r="C87"/>
      <c r="D87"/>
      <c r="E87"/>
      <c r="F87"/>
      <c r="G87"/>
      <c r="H87"/>
      <c r="I87"/>
      <c r="J87"/>
      <c r="K87"/>
      <c r="L87"/>
    </row>
    <row r="88" spans="3:12" x14ac:dyDescent="0.25">
      <c r="C88"/>
      <c r="D88"/>
      <c r="E88"/>
      <c r="F88"/>
      <c r="G88"/>
      <c r="H88"/>
      <c r="I88"/>
      <c r="J88"/>
      <c r="K88"/>
      <c r="L88"/>
    </row>
    <row r="89" spans="3:12" ht="28.9" customHeight="1" x14ac:dyDescent="0.25">
      <c r="C89"/>
      <c r="D89"/>
      <c r="E89"/>
      <c r="F89"/>
      <c r="G89"/>
      <c r="H89"/>
      <c r="I89"/>
      <c r="J89"/>
      <c r="K89"/>
      <c r="L89"/>
    </row>
    <row r="90" spans="3:12" x14ac:dyDescent="0.25">
      <c r="C90"/>
      <c r="D90"/>
      <c r="E90"/>
      <c r="F90"/>
      <c r="G90"/>
      <c r="H90"/>
      <c r="I90"/>
      <c r="J90"/>
      <c r="K90"/>
      <c r="L90"/>
    </row>
    <row r="91" spans="3:12" x14ac:dyDescent="0.25">
      <c r="C91"/>
      <c r="D91"/>
      <c r="E91"/>
      <c r="F91"/>
      <c r="G91"/>
      <c r="H91"/>
      <c r="I91"/>
      <c r="J91"/>
      <c r="K91"/>
      <c r="L91"/>
    </row>
    <row r="92" spans="3:12" x14ac:dyDescent="0.25">
      <c r="C92"/>
      <c r="D92"/>
      <c r="E92"/>
      <c r="F92"/>
      <c r="G92"/>
      <c r="H92"/>
      <c r="I92"/>
      <c r="J92"/>
      <c r="K92"/>
      <c r="L92"/>
    </row>
  </sheetData>
  <mergeCells count="39">
    <mergeCell ref="M1:M2"/>
    <mergeCell ref="B70:M71"/>
    <mergeCell ref="B1:B2"/>
    <mergeCell ref="C1:I1"/>
    <mergeCell ref="J1:J2"/>
    <mergeCell ref="K1:K2"/>
    <mergeCell ref="L1:L2"/>
    <mergeCell ref="C61:D61"/>
    <mergeCell ref="E61:G61"/>
    <mergeCell ref="H61:J61"/>
    <mergeCell ref="K61:M61"/>
    <mergeCell ref="C63:D63"/>
    <mergeCell ref="E63:G63"/>
    <mergeCell ref="H63:J63"/>
    <mergeCell ref="K63:M63"/>
    <mergeCell ref="C62:D62"/>
    <mergeCell ref="E62:G62"/>
    <mergeCell ref="H62:J62"/>
    <mergeCell ref="K62:M62"/>
    <mergeCell ref="C64:D64"/>
    <mergeCell ref="E64:G64"/>
    <mergeCell ref="H64:J64"/>
    <mergeCell ref="K64:M64"/>
    <mergeCell ref="C65:D65"/>
    <mergeCell ref="E65:G65"/>
    <mergeCell ref="H65:J65"/>
    <mergeCell ref="K65:M65"/>
    <mergeCell ref="C68:D68"/>
    <mergeCell ref="E68:G68"/>
    <mergeCell ref="H68:J68"/>
    <mergeCell ref="K68:M68"/>
    <mergeCell ref="C66:D66"/>
    <mergeCell ref="E66:G66"/>
    <mergeCell ref="H66:J66"/>
    <mergeCell ref="K66:M66"/>
    <mergeCell ref="C67:D67"/>
    <mergeCell ref="E67:G67"/>
    <mergeCell ref="H67:J67"/>
    <mergeCell ref="K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F28" sqref="F28"/>
    </sheetView>
  </sheetViews>
  <sheetFormatPr defaultRowHeight="15" x14ac:dyDescent="0.25"/>
  <cols>
    <col min="2" max="2" width="34.85546875" bestFit="1" customWidth="1"/>
    <col min="3" max="4" width="8.28515625" style="25" customWidth="1"/>
    <col min="5" max="9" width="6.28515625" style="25" customWidth="1"/>
    <col min="10" max="10" width="6.7109375" style="25" customWidth="1"/>
    <col min="11" max="11" width="17.5703125" style="26" customWidth="1"/>
    <col min="12" max="12" width="18.7109375" style="26" customWidth="1"/>
    <col min="13" max="13" width="18.28515625" customWidth="1"/>
  </cols>
  <sheetData>
    <row r="1" spans="2:12" x14ac:dyDescent="0.25">
      <c r="B1" s="114" t="s">
        <v>91</v>
      </c>
      <c r="C1" s="115"/>
      <c r="D1" s="115"/>
      <c r="E1" s="115"/>
      <c r="F1" s="116"/>
      <c r="G1" s="120" t="s">
        <v>92</v>
      </c>
      <c r="H1" s="121"/>
      <c r="I1" s="121"/>
      <c r="J1" s="121"/>
      <c r="K1" s="121"/>
      <c r="L1" s="122"/>
    </row>
    <row r="2" spans="2:12" ht="15.75" thickBot="1" x14ac:dyDescent="0.3">
      <c r="B2" s="117"/>
      <c r="C2" s="118"/>
      <c r="D2" s="118"/>
      <c r="E2" s="118"/>
      <c r="F2" s="119"/>
      <c r="G2" s="123" t="s">
        <v>94</v>
      </c>
      <c r="H2" s="123"/>
      <c r="I2" s="123" t="s">
        <v>95</v>
      </c>
      <c r="J2" s="123"/>
      <c r="K2" s="41" t="s">
        <v>103</v>
      </c>
      <c r="L2" s="42" t="s">
        <v>93</v>
      </c>
    </row>
    <row r="3" spans="2:12" x14ac:dyDescent="0.25">
      <c r="B3" s="124" t="s">
        <v>96</v>
      </c>
      <c r="C3" s="125"/>
      <c r="D3" s="125"/>
      <c r="E3" s="125"/>
      <c r="F3" s="125"/>
      <c r="G3" s="126">
        <v>45</v>
      </c>
      <c r="H3" s="126"/>
      <c r="I3" s="126">
        <v>45</v>
      </c>
      <c r="J3" s="126"/>
      <c r="K3" s="40"/>
      <c r="L3" s="43"/>
    </row>
    <row r="4" spans="2:12" x14ac:dyDescent="0.25">
      <c r="B4" s="127" t="s">
        <v>97</v>
      </c>
      <c r="C4" s="128"/>
      <c r="D4" s="128"/>
      <c r="E4" s="128"/>
      <c r="F4" s="128"/>
      <c r="G4" s="129">
        <v>21</v>
      </c>
      <c r="H4" s="129"/>
      <c r="I4" s="129">
        <f>I3+G4</f>
        <v>66</v>
      </c>
      <c r="J4" s="129"/>
      <c r="K4" s="39"/>
      <c r="L4" s="44"/>
    </row>
    <row r="5" spans="2:12" x14ac:dyDescent="0.25">
      <c r="B5" s="130" t="s">
        <v>98</v>
      </c>
      <c r="C5" s="131"/>
      <c r="D5" s="131"/>
      <c r="E5" s="131"/>
      <c r="F5" s="131"/>
      <c r="G5" s="129">
        <v>30</v>
      </c>
      <c r="H5" s="129"/>
      <c r="I5" s="129">
        <f t="shared" ref="I5:I10" si="0">I4+G5</f>
        <v>96</v>
      </c>
      <c r="J5" s="129"/>
      <c r="K5" s="39"/>
      <c r="L5" s="44"/>
    </row>
    <row r="6" spans="2:12" x14ac:dyDescent="0.25">
      <c r="B6" s="127" t="s">
        <v>99</v>
      </c>
      <c r="C6" s="128"/>
      <c r="D6" s="128"/>
      <c r="E6" s="128"/>
      <c r="F6" s="128"/>
      <c r="G6" s="129">
        <v>21</v>
      </c>
      <c r="H6" s="129"/>
      <c r="I6" s="129">
        <f t="shared" si="0"/>
        <v>117</v>
      </c>
      <c r="J6" s="129"/>
      <c r="K6" s="39"/>
      <c r="L6" s="44"/>
    </row>
    <row r="7" spans="2:12" x14ac:dyDescent="0.25">
      <c r="B7" s="130" t="s">
        <v>100</v>
      </c>
      <c r="C7" s="131"/>
      <c r="D7" s="131"/>
      <c r="E7" s="131"/>
      <c r="F7" s="131"/>
      <c r="G7" s="129">
        <v>45</v>
      </c>
      <c r="H7" s="129"/>
      <c r="I7" s="129">
        <f t="shared" si="0"/>
        <v>162</v>
      </c>
      <c r="J7" s="129"/>
      <c r="K7" s="39"/>
      <c r="L7" s="44"/>
    </row>
    <row r="8" spans="2:12" ht="28.9" customHeight="1" x14ac:dyDescent="0.25">
      <c r="B8" s="127" t="s">
        <v>104</v>
      </c>
      <c r="C8" s="128"/>
      <c r="D8" s="128"/>
      <c r="E8" s="128"/>
      <c r="F8" s="128"/>
      <c r="G8" s="129">
        <v>0</v>
      </c>
      <c r="H8" s="129"/>
      <c r="I8" s="129">
        <f t="shared" si="0"/>
        <v>162</v>
      </c>
      <c r="J8" s="129"/>
      <c r="K8" s="39"/>
      <c r="L8" s="44"/>
    </row>
    <row r="9" spans="2:12" x14ac:dyDescent="0.25">
      <c r="B9" s="130" t="s">
        <v>101</v>
      </c>
      <c r="C9" s="131"/>
      <c r="D9" s="131"/>
      <c r="E9" s="131"/>
      <c r="F9" s="131"/>
      <c r="G9" s="129">
        <v>120</v>
      </c>
      <c r="H9" s="129"/>
      <c r="I9" s="129">
        <f t="shared" si="0"/>
        <v>282</v>
      </c>
      <c r="J9" s="129"/>
      <c r="K9" s="39"/>
      <c r="L9" s="44"/>
    </row>
    <row r="10" spans="2:12" ht="15.75" thickBot="1" x14ac:dyDescent="0.3">
      <c r="B10" s="132" t="s">
        <v>102</v>
      </c>
      <c r="C10" s="133"/>
      <c r="D10" s="133"/>
      <c r="E10" s="133"/>
      <c r="F10" s="133"/>
      <c r="G10" s="134">
        <v>15</v>
      </c>
      <c r="H10" s="134"/>
      <c r="I10" s="134">
        <f t="shared" si="0"/>
        <v>297</v>
      </c>
      <c r="J10" s="134"/>
      <c r="K10" s="45"/>
      <c r="L10" s="46"/>
    </row>
    <row r="11" spans="2:12" x14ac:dyDescent="0.25">
      <c r="B11" s="53" t="s">
        <v>105</v>
      </c>
      <c r="C11" s="54"/>
      <c r="D11" s="54"/>
      <c r="E11" s="54"/>
      <c r="F11" s="54"/>
      <c r="G11" s="47"/>
      <c r="H11" s="47"/>
      <c r="I11" s="47"/>
      <c r="J11" s="47"/>
      <c r="K11" s="47"/>
      <c r="L11" s="48"/>
    </row>
    <row r="12" spans="2:12" x14ac:dyDescent="0.25">
      <c r="B12" s="55"/>
      <c r="C12" s="56"/>
      <c r="D12" s="56"/>
      <c r="E12" s="56"/>
      <c r="F12" s="56"/>
      <c r="G12" s="49"/>
      <c r="H12" s="49"/>
      <c r="I12" s="49"/>
      <c r="J12" s="49"/>
      <c r="K12" s="49"/>
      <c r="L12" s="50"/>
    </row>
    <row r="13" spans="2:12" x14ac:dyDescent="0.25">
      <c r="B13" s="55"/>
      <c r="C13" s="56"/>
      <c r="D13" s="56"/>
      <c r="E13" s="56"/>
      <c r="F13" s="56"/>
      <c r="G13" s="49"/>
      <c r="H13" s="49"/>
      <c r="I13" s="49"/>
      <c r="J13" s="49"/>
      <c r="K13" s="49"/>
      <c r="L13" s="50"/>
    </row>
    <row r="14" spans="2:12" x14ac:dyDescent="0.25">
      <c r="B14" s="55"/>
      <c r="C14" s="56"/>
      <c r="D14" s="56"/>
      <c r="E14" s="56"/>
      <c r="F14" s="56"/>
      <c r="G14" s="49"/>
      <c r="H14" s="49"/>
      <c r="I14" s="49"/>
      <c r="J14" s="49"/>
      <c r="K14" s="49"/>
      <c r="L14" s="50"/>
    </row>
    <row r="15" spans="2:12" ht="15.75" thickBot="1" x14ac:dyDescent="0.3">
      <c r="B15" s="57"/>
      <c r="C15" s="58"/>
      <c r="D15" s="58"/>
      <c r="E15" s="58"/>
      <c r="F15" s="58"/>
      <c r="G15" s="51"/>
      <c r="H15" s="51"/>
      <c r="I15" s="51"/>
      <c r="J15" s="51"/>
      <c r="K15" s="51"/>
      <c r="L15" s="52"/>
    </row>
    <row r="16" spans="2:12" x14ac:dyDescent="0.25">
      <c r="G16" s="135"/>
      <c r="H16" s="135"/>
      <c r="I16" s="135"/>
      <c r="J16" s="135"/>
    </row>
    <row r="17" spans="2:4" ht="30" x14ac:dyDescent="0.25">
      <c r="B17" s="30" t="s">
        <v>75</v>
      </c>
      <c r="C17" s="60" t="s">
        <v>106</v>
      </c>
      <c r="D17" s="60" t="s">
        <v>108</v>
      </c>
    </row>
    <row r="18" spans="2:4" x14ac:dyDescent="0.25">
      <c r="B18" s="31" t="s">
        <v>77</v>
      </c>
      <c r="C18" s="32" t="s">
        <v>6</v>
      </c>
      <c r="D18" s="25">
        <v>56</v>
      </c>
    </row>
    <row r="19" spans="2:4" x14ac:dyDescent="0.25">
      <c r="B19" s="31" t="s">
        <v>76</v>
      </c>
      <c r="C19" s="32" t="s">
        <v>7</v>
      </c>
      <c r="D19" s="25">
        <v>25</v>
      </c>
    </row>
    <row r="20" spans="2:4" x14ac:dyDescent="0.25">
      <c r="B20" s="31" t="s">
        <v>79</v>
      </c>
      <c r="C20" s="32" t="s">
        <v>8</v>
      </c>
      <c r="D20" s="25">
        <v>6</v>
      </c>
    </row>
    <row r="21" spans="2:4" x14ac:dyDescent="0.25">
      <c r="B21" s="31" t="s">
        <v>78</v>
      </c>
      <c r="C21" s="32" t="s">
        <v>9</v>
      </c>
      <c r="D21" s="25">
        <v>10</v>
      </c>
    </row>
    <row r="22" spans="2:4" x14ac:dyDescent="0.25">
      <c r="B22" s="31" t="s">
        <v>80</v>
      </c>
      <c r="C22" s="32" t="s">
        <v>10</v>
      </c>
      <c r="D22" s="25">
        <v>35</v>
      </c>
    </row>
    <row r="23" spans="2:4" x14ac:dyDescent="0.25">
      <c r="B23" s="31" t="s">
        <v>81</v>
      </c>
      <c r="C23" s="32" t="s">
        <v>11</v>
      </c>
      <c r="D23" s="25">
        <v>2</v>
      </c>
    </row>
    <row r="24" spans="2:4" x14ac:dyDescent="0.25">
      <c r="B24" s="61" t="s">
        <v>82</v>
      </c>
      <c r="C24" s="62" t="s">
        <v>12</v>
      </c>
      <c r="D24" s="63">
        <v>6</v>
      </c>
    </row>
    <row r="25" spans="2:4" x14ac:dyDescent="0.25">
      <c r="B25" s="59" t="s">
        <v>107</v>
      </c>
      <c r="D25" s="25">
        <f>SUM(D18:D24)</f>
        <v>140</v>
      </c>
    </row>
  </sheetData>
  <mergeCells count="30">
    <mergeCell ref="B10:F10"/>
    <mergeCell ref="G10:H10"/>
    <mergeCell ref="I10:J10"/>
    <mergeCell ref="G16:H16"/>
    <mergeCell ref="I16:J16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B4:F4"/>
    <mergeCell ref="G4:H4"/>
    <mergeCell ref="I4:J4"/>
    <mergeCell ref="B5:F5"/>
    <mergeCell ref="G5:H5"/>
    <mergeCell ref="I5:J5"/>
    <mergeCell ref="B1:F2"/>
    <mergeCell ref="G1:L1"/>
    <mergeCell ref="G2:H2"/>
    <mergeCell ref="I2:J2"/>
    <mergeCell ref="B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56</vt:i4>
      </vt:variant>
    </vt:vector>
  </HeadingPairs>
  <TitlesOfParts>
    <vt:vector size="58" baseType="lpstr">
      <vt:lpstr>Price Schedule</vt:lpstr>
      <vt:lpstr>Time Schedule</vt:lpstr>
      <vt:lpstr>PriceA1</vt:lpstr>
      <vt:lpstr>PriceA2</vt:lpstr>
      <vt:lpstr>PriceA3</vt:lpstr>
      <vt:lpstr>PriceA4</vt:lpstr>
      <vt:lpstr>PriceAR2</vt:lpstr>
      <vt:lpstr>PriceAS1</vt:lpstr>
      <vt:lpstr>PriceAS2</vt:lpstr>
      <vt:lpstr>PriceAS3</vt:lpstr>
      <vt:lpstr>PriceAS4</vt:lpstr>
      <vt:lpstr>PriceB3</vt:lpstr>
      <vt:lpstr>PriceB4</vt:lpstr>
      <vt:lpstr>PriceBR1</vt:lpstr>
      <vt:lpstr>PriceBR2</vt:lpstr>
      <vt:lpstr>PriceH1</vt:lpstr>
      <vt:lpstr>PriceH2</vt:lpstr>
      <vt:lpstr>PriceH3</vt:lpstr>
      <vt:lpstr>PriceH4</vt:lpstr>
      <vt:lpstr>PriceM1</vt:lpstr>
      <vt:lpstr>PriceM10</vt:lpstr>
      <vt:lpstr>PriceM2</vt:lpstr>
      <vt:lpstr>PriceM3</vt:lpstr>
      <vt:lpstr>PriceM4</vt:lpstr>
      <vt:lpstr>PriceM5</vt:lpstr>
      <vt:lpstr>PriceM6</vt:lpstr>
      <vt:lpstr>PriceM7</vt:lpstr>
      <vt:lpstr>PriceM8</vt:lpstr>
      <vt:lpstr>PriceM9</vt:lpstr>
      <vt:lpstr>PriceMPM1</vt:lpstr>
      <vt:lpstr>PriceMPM2</vt:lpstr>
      <vt:lpstr>PriceMPM3</vt:lpstr>
      <vt:lpstr>PriceMPM4</vt:lpstr>
      <vt:lpstr>PriceN1</vt:lpstr>
      <vt:lpstr>PriceN3</vt:lpstr>
      <vt:lpstr>PriceN4</vt:lpstr>
      <vt:lpstr>PricePMOL</vt:lpstr>
      <vt:lpstr>PricePMSAL1</vt:lpstr>
      <vt:lpstr>PricePMSAL2</vt:lpstr>
      <vt:lpstr>PricePPM1</vt:lpstr>
      <vt:lpstr>PricePPM1d</vt:lpstr>
      <vt:lpstr>PricePPM2</vt:lpstr>
      <vt:lpstr>PricePPM2d</vt:lpstr>
      <vt:lpstr>PricePPM3</vt:lpstr>
      <vt:lpstr>PricePPM4</vt:lpstr>
      <vt:lpstr>PricePPM5</vt:lpstr>
      <vt:lpstr>PricePPM6</vt:lpstr>
      <vt:lpstr>PricePPM7</vt:lpstr>
      <vt:lpstr>PricePPM8</vt:lpstr>
      <vt:lpstr>PricePPM9</vt:lpstr>
      <vt:lpstr>TypeA1</vt:lpstr>
      <vt:lpstr>TypeA2</vt:lpstr>
      <vt:lpstr>TypeA3</vt:lpstr>
      <vt:lpstr>TypeA4</vt:lpstr>
      <vt:lpstr>TypeAS1</vt:lpstr>
      <vt:lpstr>TypeAS2</vt:lpstr>
      <vt:lpstr>TypeAS3</vt:lpstr>
      <vt:lpstr>TypeAS4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Greenbaum, Ginna</dc:creator>
  <cp:lastModifiedBy>Dukes, Dionne</cp:lastModifiedBy>
  <dcterms:created xsi:type="dcterms:W3CDTF">2016-07-11T20:43:34Z</dcterms:created>
  <dcterms:modified xsi:type="dcterms:W3CDTF">2016-12-07T19:13:36Z</dcterms:modified>
</cp:coreProperties>
</file>